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0" yWindow="0" windowWidth="20730" windowHeight="11760" tabRatio="878" firstSheet="1" activeTab="2"/>
  </bookViews>
  <sheets>
    <sheet name="S-кривая - ПД" sheetId="14" state="hidden" r:id="rId1"/>
    <sheet name="Закупка" sheetId="6" r:id="rId2"/>
    <sheet name="Производство и доставка" sheetId="21" r:id="rId3"/>
    <sheet name="S-кривая - РД" sheetId="20" state="hidden" r:id="rId4"/>
    <sheet name="Списки" sheetId="16" state="hidden" r:id="rId5"/>
  </sheets>
  <definedNames>
    <definedName name="_Toc82425270" localSheetId="1">Закупка!$C$1</definedName>
    <definedName name="_xlnm._FilterDatabase" localSheetId="1" hidden="1">Закупка!$A$10:$AQ$22</definedName>
    <definedName name="_xlnm._FilterDatabase" localSheetId="2" hidden="1">'Производство и доставка'!$A$10:$AQ$28</definedName>
    <definedName name="_xlnm.Print_Area" localSheetId="1">Закупка!$B$1:$AQ$25</definedName>
    <definedName name="_xlnm.Print_Area" localSheetId="2">'Производство и доставка'!$B$1:$AU$31</definedName>
  </definedNames>
  <calcPr calcId="145621"/>
</workbook>
</file>

<file path=xl/calcChain.xml><?xml version="1.0" encoding="utf-8"?>
<calcChain xmlns="http://schemas.openxmlformats.org/spreadsheetml/2006/main">
  <c r="AG28" i="21" l="1"/>
  <c r="AG27" i="21"/>
  <c r="AC28" i="21"/>
  <c r="Q28" i="21" s="1"/>
  <c r="O28" i="21" s="1"/>
  <c r="AC27" i="21"/>
  <c r="Y28" i="21"/>
  <c r="Y27" i="21"/>
  <c r="Y26" i="21"/>
  <c r="AC26" i="21" s="1"/>
  <c r="AG26" i="21" s="1"/>
  <c r="V26" i="21"/>
  <c r="V27" i="21" s="1"/>
  <c r="U26" i="21"/>
  <c r="AT21" i="21"/>
  <c r="AS21" i="21"/>
  <c r="AP21" i="21"/>
  <c r="AO21" i="21"/>
  <c r="AL21" i="21"/>
  <c r="AK21" i="21"/>
  <c r="AH21" i="21"/>
  <c r="AG21" i="21"/>
  <c r="AD23" i="21"/>
  <c r="AD22" i="21"/>
  <c r="AD21" i="21"/>
  <c r="AC24" i="21"/>
  <c r="AG24" i="21" s="1"/>
  <c r="AC23" i="21"/>
  <c r="AG23" i="21" s="1"/>
  <c r="AC22" i="21"/>
  <c r="AG22" i="21" s="1"/>
  <c r="AC21" i="21"/>
  <c r="AT16" i="21"/>
  <c r="AS16" i="21"/>
  <c r="AP16" i="21"/>
  <c r="AO16" i="21"/>
  <c r="AL16" i="21"/>
  <c r="AK16" i="21"/>
  <c r="AH18" i="21"/>
  <c r="AH17" i="21"/>
  <c r="AH16" i="21"/>
  <c r="AG19" i="21"/>
  <c r="AK19" i="21" s="1"/>
  <c r="AG18" i="21"/>
  <c r="AK18" i="21" s="1"/>
  <c r="AG17" i="21"/>
  <c r="AK17" i="21" s="1"/>
  <c r="AG16" i="21"/>
  <c r="AD19" i="21"/>
  <c r="AD18" i="21"/>
  <c r="AD17" i="21"/>
  <c r="AD16" i="21"/>
  <c r="AC19" i="21"/>
  <c r="AC18" i="21"/>
  <c r="AC17" i="21"/>
  <c r="AC16" i="21"/>
  <c r="R27" i="21"/>
  <c r="R19" i="21"/>
  <c r="R22" i="6"/>
  <c r="R20" i="6"/>
  <c r="R19" i="6"/>
  <c r="R16" i="6"/>
  <c r="R28" i="21"/>
  <c r="P28" i="21" s="1"/>
  <c r="A28" i="21"/>
  <c r="A27" i="21"/>
  <c r="R26" i="21"/>
  <c r="A26" i="21"/>
  <c r="N25" i="21"/>
  <c r="R24" i="21"/>
  <c r="A24" i="21"/>
  <c r="R23" i="21"/>
  <c r="A23" i="21"/>
  <c r="R22" i="21"/>
  <c r="A22" i="21"/>
  <c r="R21" i="21"/>
  <c r="A21" i="21"/>
  <c r="N20" i="21"/>
  <c r="A19" i="21"/>
  <c r="R18" i="21"/>
  <c r="A18" i="21"/>
  <c r="R17" i="21"/>
  <c r="A17" i="21"/>
  <c r="R16" i="21"/>
  <c r="A16" i="21"/>
  <c r="N15" i="21"/>
  <c r="AW14" i="21"/>
  <c r="AW15" i="21" s="1"/>
  <c r="AW16" i="21" s="1"/>
  <c r="AW17" i="21" s="1"/>
  <c r="AW18" i="21" s="1"/>
  <c r="AW19" i="21" s="1"/>
  <c r="AW20" i="21" s="1"/>
  <c r="AW21" i="21" s="1"/>
  <c r="AW22" i="21" s="1"/>
  <c r="AW23" i="21" s="1"/>
  <c r="AW24" i="21" s="1"/>
  <c r="AW25" i="21" s="1"/>
  <c r="AW26" i="21" s="1"/>
  <c r="AW27" i="21" s="1"/>
  <c r="AW28" i="21" s="1"/>
  <c r="N14" i="21"/>
  <c r="A14" i="21"/>
  <c r="FD12" i="21"/>
  <c r="FE12" i="21" s="1"/>
  <c r="FF12" i="21" s="1"/>
  <c r="FG12" i="21" s="1"/>
  <c r="FH12" i="21" s="1"/>
  <c r="FI12" i="21" s="1"/>
  <c r="FJ12" i="21" s="1"/>
  <c r="FK12" i="21" s="1"/>
  <c r="FL12" i="21" s="1"/>
  <c r="FM12" i="21" s="1"/>
  <c r="FN12" i="21" s="1"/>
  <c r="FO12" i="21" s="1"/>
  <c r="FP12" i="21" s="1"/>
  <c r="FQ12" i="21" s="1"/>
  <c r="FR12" i="21" s="1"/>
  <c r="FS12" i="21" s="1"/>
  <c r="FT12" i="21" s="1"/>
  <c r="FU12" i="21" s="1"/>
  <c r="FV12" i="21" s="1"/>
  <c r="FW12" i="21" s="1"/>
  <c r="FX12" i="21" s="1"/>
  <c r="FY12" i="21" s="1"/>
  <c r="FZ12" i="21" s="1"/>
  <c r="GA12" i="21" s="1"/>
  <c r="GB12" i="21" s="1"/>
  <c r="GC12" i="21" s="1"/>
  <c r="GD12" i="21" s="1"/>
  <c r="GE12" i="21" s="1"/>
  <c r="GF12" i="21" s="1"/>
  <c r="GG12" i="21" s="1"/>
  <c r="GH12" i="21" s="1"/>
  <c r="GI12" i="21" s="1"/>
  <c r="GJ12" i="21" s="1"/>
  <c r="GK12" i="21" s="1"/>
  <c r="GL12" i="21" s="1"/>
  <c r="GM12" i="21" s="1"/>
  <c r="GN12" i="21" s="1"/>
  <c r="GO12" i="21" s="1"/>
  <c r="GP12" i="21" s="1"/>
  <c r="GQ12" i="21" s="1"/>
  <c r="GR12" i="21" s="1"/>
  <c r="GS12" i="21" s="1"/>
  <c r="GT12" i="21" s="1"/>
  <c r="GU12" i="21" s="1"/>
  <c r="GV12" i="21" s="1"/>
  <c r="GW12" i="21" s="1"/>
  <c r="GX12" i="21" s="1"/>
  <c r="GY12" i="21" s="1"/>
  <c r="GZ12" i="21" s="1"/>
  <c r="HA12" i="21" s="1"/>
  <c r="HB12" i="21" s="1"/>
  <c r="DB12" i="21"/>
  <c r="DC12" i="21" s="1"/>
  <c r="DD12" i="21" s="1"/>
  <c r="DE12" i="21" s="1"/>
  <c r="DF12" i="21" s="1"/>
  <c r="DG12" i="21" s="1"/>
  <c r="DH12" i="21" s="1"/>
  <c r="DI12" i="21" s="1"/>
  <c r="DJ12" i="21" s="1"/>
  <c r="DK12" i="21" s="1"/>
  <c r="DL12" i="21" s="1"/>
  <c r="DM12" i="21" s="1"/>
  <c r="DN12" i="21" s="1"/>
  <c r="DO12" i="21" s="1"/>
  <c r="DP12" i="21" s="1"/>
  <c r="DQ12" i="21" s="1"/>
  <c r="DR12" i="21" s="1"/>
  <c r="DS12" i="21" s="1"/>
  <c r="DT12" i="21" s="1"/>
  <c r="DU12" i="21" s="1"/>
  <c r="DV12" i="21" s="1"/>
  <c r="DW12" i="21" s="1"/>
  <c r="DX12" i="21" s="1"/>
  <c r="DY12" i="21" s="1"/>
  <c r="DZ12" i="21" s="1"/>
  <c r="EA12" i="21" s="1"/>
  <c r="EB12" i="21" s="1"/>
  <c r="EC12" i="21" s="1"/>
  <c r="ED12" i="21" s="1"/>
  <c r="EE12" i="21" s="1"/>
  <c r="EF12" i="21" s="1"/>
  <c r="EG12" i="21" s="1"/>
  <c r="EH12" i="21" s="1"/>
  <c r="EI12" i="21" s="1"/>
  <c r="EJ12" i="21" s="1"/>
  <c r="EK12" i="21" s="1"/>
  <c r="EL12" i="21" s="1"/>
  <c r="EM12" i="21" s="1"/>
  <c r="EN12" i="21" s="1"/>
  <c r="EO12" i="21" s="1"/>
  <c r="EP12" i="21" s="1"/>
  <c r="EQ12" i="21" s="1"/>
  <c r="ER12" i="21" s="1"/>
  <c r="ES12" i="21" s="1"/>
  <c r="ET12" i="21" s="1"/>
  <c r="EU12" i="21" s="1"/>
  <c r="EV12" i="21" s="1"/>
  <c r="EW12" i="21" s="1"/>
  <c r="EX12" i="21" s="1"/>
  <c r="EY12" i="21" s="1"/>
  <c r="EZ12" i="21" s="1"/>
  <c r="AY12" i="21"/>
  <c r="AZ12" i="21" s="1"/>
  <c r="BA12" i="21" s="1"/>
  <c r="BB12" i="21" s="1"/>
  <c r="BC12" i="21" s="1"/>
  <c r="BD12" i="21" s="1"/>
  <c r="BE12" i="21" s="1"/>
  <c r="BF12" i="21" s="1"/>
  <c r="BG12" i="21" s="1"/>
  <c r="BH12" i="21" s="1"/>
  <c r="BI12" i="21" s="1"/>
  <c r="BJ12" i="21" s="1"/>
  <c r="BK12" i="21" s="1"/>
  <c r="BL12" i="21" s="1"/>
  <c r="BM12" i="21" s="1"/>
  <c r="BN12" i="21" s="1"/>
  <c r="BO12" i="21" s="1"/>
  <c r="BP12" i="21" s="1"/>
  <c r="BQ12" i="21" s="1"/>
  <c r="BR12" i="21" s="1"/>
  <c r="BS12" i="21" s="1"/>
  <c r="BT12" i="21" s="1"/>
  <c r="BU12" i="21" s="1"/>
  <c r="BV12" i="21" s="1"/>
  <c r="BW12" i="21" s="1"/>
  <c r="BX12" i="21" s="1"/>
  <c r="BY12" i="21" s="1"/>
  <c r="BZ12" i="21" s="1"/>
  <c r="CA12" i="21" s="1"/>
  <c r="CB12" i="21" s="1"/>
  <c r="CC12" i="21" s="1"/>
  <c r="CD12" i="21" s="1"/>
  <c r="CE12" i="21" s="1"/>
  <c r="CF12" i="21" s="1"/>
  <c r="CG12" i="21" s="1"/>
  <c r="CH12" i="21" s="1"/>
  <c r="CI12" i="21" s="1"/>
  <c r="CJ12" i="21" s="1"/>
  <c r="CK12" i="21" s="1"/>
  <c r="CL12" i="21" s="1"/>
  <c r="CM12" i="21" s="1"/>
  <c r="CN12" i="21" s="1"/>
  <c r="CO12" i="21" s="1"/>
  <c r="CP12" i="21" s="1"/>
  <c r="CQ12" i="21" s="1"/>
  <c r="CR12" i="21" s="1"/>
  <c r="CS12" i="21" s="1"/>
  <c r="CT12" i="21" s="1"/>
  <c r="CU12" i="21" s="1"/>
  <c r="CV12" i="21" s="1"/>
  <c r="CW12" i="21" s="1"/>
  <c r="B12" i="21"/>
  <c r="C12" i="21" s="1"/>
  <c r="D12" i="21" s="1"/>
  <c r="E12" i="21" s="1"/>
  <c r="F12" i="21" s="1"/>
  <c r="G12" i="21" s="1"/>
  <c r="H12" i="21" s="1"/>
  <c r="I12" i="21" s="1"/>
  <c r="J12" i="21" s="1"/>
  <c r="K12" i="21" s="1"/>
  <c r="L12" i="21" s="1"/>
  <c r="M12" i="21" s="1"/>
  <c r="N12" i="21" s="1"/>
  <c r="O12" i="21" s="1"/>
  <c r="P12" i="21" s="1"/>
  <c r="Q12" i="21" s="1"/>
  <c r="R12" i="21" s="1"/>
  <c r="S12" i="21" s="1"/>
  <c r="T12" i="21" s="1"/>
  <c r="U12" i="21" s="1"/>
  <c r="V12" i="21" s="1"/>
  <c r="W12" i="21" s="1"/>
  <c r="X12" i="21" s="1"/>
  <c r="Y12" i="21" s="1"/>
  <c r="Z12" i="21" s="1"/>
  <c r="AA12" i="21" s="1"/>
  <c r="AB12" i="21" s="1"/>
  <c r="AC12" i="21" s="1"/>
  <c r="AD12" i="21" s="1"/>
  <c r="AE12" i="21" s="1"/>
  <c r="AF12" i="21" s="1"/>
  <c r="AG12" i="21" s="1"/>
  <c r="AH12" i="21" s="1"/>
  <c r="AI12" i="21" s="1"/>
  <c r="AJ12" i="21" s="1"/>
  <c r="AK12" i="21" s="1"/>
  <c r="AL12" i="21" s="1"/>
  <c r="AM12" i="21" s="1"/>
  <c r="AN12" i="21" s="1"/>
  <c r="AO12" i="21" s="1"/>
  <c r="AP12" i="21" s="1"/>
  <c r="AQ12" i="21" s="1"/>
  <c r="AR12" i="21" s="1"/>
  <c r="AS12" i="21" s="1"/>
  <c r="AT12" i="21" s="1"/>
  <c r="AU12" i="21" s="1"/>
  <c r="FC8" i="21"/>
  <c r="DA8" i="21"/>
  <c r="AX8" i="21"/>
  <c r="FD5" i="21"/>
  <c r="FE5" i="21" s="1"/>
  <c r="DB5" i="21"/>
  <c r="DC5" i="21" s="1"/>
  <c r="DD5" i="21" s="1"/>
  <c r="DD8" i="21" s="1"/>
  <c r="AY5" i="21"/>
  <c r="W22" i="6"/>
  <c r="Q22" i="6"/>
  <c r="AQ20" i="6"/>
  <c r="AQ19" i="6"/>
  <c r="AM20" i="6"/>
  <c r="AM19" i="6"/>
  <c r="AI20" i="6"/>
  <c r="AI19" i="6"/>
  <c r="AE20" i="6"/>
  <c r="AE19" i="6"/>
  <c r="AA20" i="6"/>
  <c r="AA19" i="6"/>
  <c r="W20" i="6"/>
  <c r="W19" i="6"/>
  <c r="AQ16" i="6"/>
  <c r="AK23" i="21" l="1"/>
  <c r="AH23" i="21"/>
  <c r="AK22" i="21"/>
  <c r="AH22" i="21"/>
  <c r="AO17" i="21"/>
  <c r="AX17" i="21" s="1"/>
  <c r="AL17" i="21"/>
  <c r="AO18" i="21"/>
  <c r="AL18" i="21"/>
  <c r="V28" i="21"/>
  <c r="Z28" i="21" s="1"/>
  <c r="AD28" i="21" s="1"/>
  <c r="AH28" i="21" s="1"/>
  <c r="Z27" i="21"/>
  <c r="AD27" i="21" s="1"/>
  <c r="AH27" i="21" s="1"/>
  <c r="AK24" i="21"/>
  <c r="AH24" i="21"/>
  <c r="AO19" i="21"/>
  <c r="AL19" i="21"/>
  <c r="AH19" i="21"/>
  <c r="AD24" i="21"/>
  <c r="Z26" i="21"/>
  <c r="AD26" i="21" s="1"/>
  <c r="AH26" i="21" s="1"/>
  <c r="Q27" i="21"/>
  <c r="O27" i="21" s="1"/>
  <c r="Q26" i="21"/>
  <c r="O26" i="21" s="1"/>
  <c r="O25" i="21" s="1"/>
  <c r="Q25" i="21" s="1"/>
  <c r="Q21" i="21"/>
  <c r="O21" i="21" s="1"/>
  <c r="Q16" i="21"/>
  <c r="O16" i="21" s="1"/>
  <c r="P21" i="21"/>
  <c r="DC8" i="21"/>
  <c r="P27" i="21"/>
  <c r="S28" i="21"/>
  <c r="AX28" i="21"/>
  <c r="AX27" i="21"/>
  <c r="AX26" i="21"/>
  <c r="AX21" i="21"/>
  <c r="AX16" i="21"/>
  <c r="AX18" i="21"/>
  <c r="DD28" i="21"/>
  <c r="DD26" i="21"/>
  <c r="DD21" i="21"/>
  <c r="DD16" i="21"/>
  <c r="DE5" i="21"/>
  <c r="AZ5" i="21"/>
  <c r="AY8" i="21"/>
  <c r="FF5" i="21"/>
  <c r="FE8" i="21"/>
  <c r="FE17" i="21" s="1"/>
  <c r="DB8" i="21"/>
  <c r="FD8" i="21"/>
  <c r="FD17" i="21" s="1"/>
  <c r="L28" i="21"/>
  <c r="L27" i="21"/>
  <c r="L26" i="21"/>
  <c r="L21" i="21"/>
  <c r="L23" i="21"/>
  <c r="L17" i="21"/>
  <c r="L22" i="21"/>
  <c r="L18" i="21"/>
  <c r="L16" i="21"/>
  <c r="N13" i="21"/>
  <c r="L19" i="21"/>
  <c r="L24" i="21"/>
  <c r="DA28" i="21"/>
  <c r="DA27" i="21"/>
  <c r="DA26" i="21"/>
  <c r="DA21" i="21"/>
  <c r="DA16" i="21"/>
  <c r="FC23" i="21"/>
  <c r="FC21" i="21"/>
  <c r="P19" i="21"/>
  <c r="FC19" i="21"/>
  <c r="FC18" i="21"/>
  <c r="FC17" i="21"/>
  <c r="FC16" i="21"/>
  <c r="P24" i="21"/>
  <c r="FC22" i="21"/>
  <c r="FC24" i="21"/>
  <c r="P26" i="21"/>
  <c r="FE23" i="21"/>
  <c r="FC26" i="21"/>
  <c r="FC27" i="21"/>
  <c r="FC28" i="21"/>
  <c r="S22" i="6"/>
  <c r="AM16" i="6"/>
  <c r="AI17" i="6"/>
  <c r="AI16" i="6"/>
  <c r="AE17" i="6"/>
  <c r="AE16" i="6"/>
  <c r="AA17" i="6"/>
  <c r="AA16" i="6"/>
  <c r="W17" i="6"/>
  <c r="W16" i="6"/>
  <c r="Q20" i="6"/>
  <c r="O20" i="6" s="1"/>
  <c r="A20" i="6"/>
  <c r="P19" i="6"/>
  <c r="Q19" i="6"/>
  <c r="O19" i="6" s="1"/>
  <c r="A19" i="6"/>
  <c r="N18" i="6"/>
  <c r="R17" i="6" l="1"/>
  <c r="AS18" i="21"/>
  <c r="AP18" i="21"/>
  <c r="AS19" i="21"/>
  <c r="AT19" i="21" s="1"/>
  <c r="AP19" i="21"/>
  <c r="Q17" i="21"/>
  <c r="O17" i="21" s="1"/>
  <c r="AS17" i="21"/>
  <c r="AT17" i="21" s="1"/>
  <c r="AP17" i="21"/>
  <c r="DD27" i="21"/>
  <c r="DD25" i="21" s="1"/>
  <c r="AL24" i="21"/>
  <c r="AO24" i="21"/>
  <c r="AO22" i="21"/>
  <c r="AL22" i="21"/>
  <c r="AX19" i="21"/>
  <c r="Q19" i="21"/>
  <c r="O19" i="21" s="1"/>
  <c r="AO23" i="21"/>
  <c r="AL23" i="21"/>
  <c r="S27" i="21"/>
  <c r="S26" i="21"/>
  <c r="S21" i="21"/>
  <c r="P18" i="21"/>
  <c r="FE24" i="21"/>
  <c r="DC16" i="21"/>
  <c r="FD24" i="21"/>
  <c r="FD18" i="21"/>
  <c r="DC18" i="21"/>
  <c r="FD19" i="21"/>
  <c r="DC21" i="21"/>
  <c r="FE16" i="21"/>
  <c r="FD16" i="21"/>
  <c r="DC26" i="21"/>
  <c r="FE18" i="21"/>
  <c r="DC27" i="21"/>
  <c r="FE21" i="21"/>
  <c r="DC28" i="21"/>
  <c r="P25" i="21"/>
  <c r="R25" i="21" s="1"/>
  <c r="S25" i="21" s="1"/>
  <c r="FC15" i="21"/>
  <c r="FE22" i="21"/>
  <c r="P17" i="21"/>
  <c r="AZ8" i="21"/>
  <c r="BA5" i="21"/>
  <c r="P22" i="21"/>
  <c r="FC20" i="21"/>
  <c r="DA25" i="21"/>
  <c r="DE8" i="21"/>
  <c r="DF5" i="21"/>
  <c r="P23" i="21"/>
  <c r="AX15" i="21"/>
  <c r="S16" i="21"/>
  <c r="P16" i="21"/>
  <c r="FC25" i="21"/>
  <c r="FD28" i="21"/>
  <c r="FD27" i="21"/>
  <c r="FD26" i="21"/>
  <c r="FD21" i="21"/>
  <c r="FD23" i="21"/>
  <c r="FD22" i="21"/>
  <c r="DB28" i="21"/>
  <c r="DB27" i="21"/>
  <c r="DB26" i="21"/>
  <c r="DB21" i="21"/>
  <c r="DB19" i="21"/>
  <c r="DB18" i="21"/>
  <c r="DB16" i="21"/>
  <c r="AX25" i="21"/>
  <c r="FE28" i="21"/>
  <c r="FE27" i="21"/>
  <c r="FE26" i="21"/>
  <c r="FE19" i="21"/>
  <c r="FF8" i="21"/>
  <c r="FG5" i="21"/>
  <c r="AY28" i="21"/>
  <c r="AY27" i="21"/>
  <c r="AY26" i="21"/>
  <c r="AY22" i="21"/>
  <c r="AY19" i="21"/>
  <c r="AY24" i="21"/>
  <c r="AY17" i="21"/>
  <c r="AY18" i="21"/>
  <c r="AY21" i="21"/>
  <c r="AY16" i="21"/>
  <c r="S20" i="6"/>
  <c r="S19" i="6"/>
  <c r="O18" i="6"/>
  <c r="Q18" i="6" s="1"/>
  <c r="P20" i="6"/>
  <c r="E3" i="20"/>
  <c r="DA17" i="21" l="1"/>
  <c r="DD17" i="21"/>
  <c r="DB17" i="21"/>
  <c r="AS23" i="21"/>
  <c r="AT23" i="21" s="1"/>
  <c r="AP23" i="21"/>
  <c r="AX23" i="21"/>
  <c r="Q23" i="21"/>
  <c r="AS22" i="21"/>
  <c r="AT22" i="21" s="1"/>
  <c r="AP22" i="21"/>
  <c r="Q22" i="21"/>
  <c r="AX22" i="21"/>
  <c r="AX20" i="21" s="1"/>
  <c r="AX14" i="21" s="1"/>
  <c r="AX13" i="21" s="1"/>
  <c r="DD19" i="21"/>
  <c r="DA19" i="21"/>
  <c r="AP24" i="21"/>
  <c r="AS24" i="21"/>
  <c r="AT24" i="21" s="1"/>
  <c r="AX24" i="21"/>
  <c r="S17" i="21"/>
  <c r="DD18" i="21"/>
  <c r="DA18" i="21"/>
  <c r="DC17" i="21"/>
  <c r="DC15" i="21" s="1"/>
  <c r="AY23" i="21"/>
  <c r="DC19" i="21"/>
  <c r="S19" i="21"/>
  <c r="AT18" i="21"/>
  <c r="Q18" i="21"/>
  <c r="DC25" i="21"/>
  <c r="FE15" i="21"/>
  <c r="FD15" i="21"/>
  <c r="FE20" i="21"/>
  <c r="AY20" i="21"/>
  <c r="FC14" i="21"/>
  <c r="FC13" i="21" s="1"/>
  <c r="AY25" i="21"/>
  <c r="DB15" i="21"/>
  <c r="FD20" i="21"/>
  <c r="P20" i="21"/>
  <c r="R20" i="21" s="1"/>
  <c r="BB5" i="21"/>
  <c r="BA8" i="21"/>
  <c r="FD25" i="21"/>
  <c r="AZ28" i="21"/>
  <c r="AZ27" i="21"/>
  <c r="AZ26" i="21"/>
  <c r="AZ24" i="21"/>
  <c r="AZ22" i="21"/>
  <c r="AZ23" i="21"/>
  <c r="AZ21" i="21"/>
  <c r="AZ16" i="21"/>
  <c r="AZ19" i="21"/>
  <c r="AZ17" i="21"/>
  <c r="AZ18" i="21"/>
  <c r="FH5" i="21"/>
  <c r="FG8" i="21"/>
  <c r="AY15" i="21"/>
  <c r="FF28" i="21"/>
  <c r="FF27" i="21"/>
  <c r="FF26" i="21"/>
  <c r="FF24" i="21"/>
  <c r="FF21" i="21"/>
  <c r="FF22" i="21"/>
  <c r="FF17" i="21"/>
  <c r="FF23" i="21"/>
  <c r="FF18" i="21"/>
  <c r="FF16" i="21"/>
  <c r="FF19" i="21"/>
  <c r="DG5" i="21"/>
  <c r="DF8" i="21"/>
  <c r="FE25" i="21"/>
  <c r="DB25" i="21"/>
  <c r="P15" i="21"/>
  <c r="DE28" i="21"/>
  <c r="DE27" i="21"/>
  <c r="DE26" i="21"/>
  <c r="DE24" i="21"/>
  <c r="DE22" i="21"/>
  <c r="DE17" i="21"/>
  <c r="DE16" i="21"/>
  <c r="DE21" i="21"/>
  <c r="DE19" i="21"/>
  <c r="DE18" i="21"/>
  <c r="P18" i="6"/>
  <c r="R18" i="6" s="1"/>
  <c r="S18" i="6" s="1"/>
  <c r="O23" i="21" l="1"/>
  <c r="S23" i="21"/>
  <c r="DD24" i="21"/>
  <c r="DC24" i="21"/>
  <c r="DA24" i="21"/>
  <c r="DB24" i="21"/>
  <c r="DD23" i="21"/>
  <c r="DA23" i="21"/>
  <c r="DC23" i="21"/>
  <c r="DB23" i="21"/>
  <c r="O18" i="21"/>
  <c r="O15" i="21" s="1"/>
  <c r="S18" i="21"/>
  <c r="O22" i="21"/>
  <c r="S22" i="21"/>
  <c r="DD15" i="21"/>
  <c r="DE23" i="21"/>
  <c r="DD22" i="21"/>
  <c r="DA22" i="21"/>
  <c r="DB22" i="21"/>
  <c r="DC22" i="21"/>
  <c r="DC20" i="21" s="1"/>
  <c r="DC14" i="21" s="1"/>
  <c r="DC13" i="21" s="1"/>
  <c r="DA15" i="21"/>
  <c r="Q24" i="21"/>
  <c r="FE14" i="21"/>
  <c r="FE13" i="21" s="1"/>
  <c r="AY14" i="21"/>
  <c r="AY13" i="21" s="1"/>
  <c r="FD14" i="21"/>
  <c r="FD13" i="21" s="1"/>
  <c r="FF25" i="21"/>
  <c r="FF15" i="21"/>
  <c r="FI5" i="21"/>
  <c r="FH8" i="21"/>
  <c r="DE25" i="21"/>
  <c r="BA28" i="21"/>
  <c r="BA19" i="21"/>
  <c r="BA26" i="21"/>
  <c r="BA22" i="21"/>
  <c r="BA23" i="21"/>
  <c r="BA27" i="21"/>
  <c r="BA21" i="21"/>
  <c r="BA24" i="21"/>
  <c r="BA18" i="21"/>
  <c r="BA16" i="21"/>
  <c r="BA17" i="21"/>
  <c r="AZ15" i="21"/>
  <c r="R15" i="21"/>
  <c r="P14" i="21"/>
  <c r="FF20" i="21"/>
  <c r="AZ20" i="21"/>
  <c r="BC5" i="21"/>
  <c r="BB8" i="21"/>
  <c r="DE20" i="21"/>
  <c r="DF28" i="21"/>
  <c r="DF27" i="21"/>
  <c r="DF26" i="21"/>
  <c r="DF23" i="21"/>
  <c r="DF21" i="21"/>
  <c r="DF19" i="21"/>
  <c r="DF24" i="21"/>
  <c r="DF22" i="21"/>
  <c r="DF18" i="21"/>
  <c r="DF16" i="21"/>
  <c r="DF17" i="21"/>
  <c r="DE15" i="21"/>
  <c r="DG8" i="21"/>
  <c r="DH5" i="21"/>
  <c r="AZ25" i="21"/>
  <c r="FG23" i="21"/>
  <c r="FG19" i="21"/>
  <c r="FG18" i="21"/>
  <c r="FG21" i="21"/>
  <c r="FG28" i="21"/>
  <c r="FG24" i="21"/>
  <c r="FG17" i="21"/>
  <c r="FG16" i="21"/>
  <c r="FG22" i="21"/>
  <c r="FG26" i="21"/>
  <c r="FG27" i="21"/>
  <c r="C16" i="20"/>
  <c r="C17" i="20" s="1"/>
  <c r="C19" i="20" s="1"/>
  <c r="C20" i="20" s="1"/>
  <c r="C10" i="20"/>
  <c r="C11" i="20" s="1"/>
  <c r="C13" i="20" s="1"/>
  <c r="C14" i="20" s="1"/>
  <c r="C4" i="20"/>
  <c r="C5" i="20" s="1"/>
  <c r="C7" i="20" s="1"/>
  <c r="C8" i="20" s="1"/>
  <c r="F2" i="20"/>
  <c r="G2" i="20" s="1"/>
  <c r="H2" i="20" s="1"/>
  <c r="I2" i="20" s="1"/>
  <c r="J2" i="20" s="1"/>
  <c r="K2" i="20" s="1"/>
  <c r="L2" i="20" s="1"/>
  <c r="M2" i="20" s="1"/>
  <c r="N2" i="20" s="1"/>
  <c r="O24" i="21" l="1"/>
  <c r="S24" i="21"/>
  <c r="DD14" i="21"/>
  <c r="DD13" i="21" s="1"/>
  <c r="DB20" i="21"/>
  <c r="DB14" i="21" s="1"/>
  <c r="DB13" i="21" s="1"/>
  <c r="DA20" i="21"/>
  <c r="DA14" i="21" s="1"/>
  <c r="DA13" i="21" s="1"/>
  <c r="Q15" i="21"/>
  <c r="O20" i="21"/>
  <c r="Q20" i="21" s="1"/>
  <c r="S20" i="21" s="1"/>
  <c r="DD20" i="21"/>
  <c r="S15" i="21"/>
  <c r="AZ14" i="21"/>
  <c r="AZ13" i="21" s="1"/>
  <c r="FG15" i="21"/>
  <c r="DF15" i="21"/>
  <c r="DE14" i="21"/>
  <c r="DE13" i="21" s="1"/>
  <c r="BA20" i="21"/>
  <c r="BB28" i="21"/>
  <c r="BB27" i="21"/>
  <c r="BB26" i="21"/>
  <c r="BB23" i="21"/>
  <c r="BB24" i="21"/>
  <c r="BB16" i="21"/>
  <c r="BB18" i="21"/>
  <c r="BB22" i="21"/>
  <c r="BB21" i="21"/>
  <c r="BB17" i="21"/>
  <c r="BB19" i="21"/>
  <c r="FG20" i="21"/>
  <c r="BA25" i="21"/>
  <c r="BD5" i="21"/>
  <c r="BC8" i="21"/>
  <c r="R14" i="21"/>
  <c r="P13" i="21"/>
  <c r="R13" i="21" s="1"/>
  <c r="DF20" i="21"/>
  <c r="DF25" i="21"/>
  <c r="FH28" i="21"/>
  <c r="FH26" i="21"/>
  <c r="FH23" i="21"/>
  <c r="FH21" i="21"/>
  <c r="FH27" i="21"/>
  <c r="FH16" i="21"/>
  <c r="FH18" i="21"/>
  <c r="FH19" i="21"/>
  <c r="FH22" i="21"/>
  <c r="FH17" i="21"/>
  <c r="FH24" i="21"/>
  <c r="DI5" i="21"/>
  <c r="DH8" i="21"/>
  <c r="BA15" i="21"/>
  <c r="FI8" i="21"/>
  <c r="FJ5" i="21"/>
  <c r="FG25" i="21"/>
  <c r="DG28" i="21"/>
  <c r="DG27" i="21"/>
  <c r="DG26" i="21"/>
  <c r="DG21" i="21"/>
  <c r="DG19" i="21"/>
  <c r="DG24" i="21"/>
  <c r="DG17" i="21"/>
  <c r="DG22" i="21"/>
  <c r="DG23" i="21"/>
  <c r="DG18" i="21"/>
  <c r="DG16" i="21"/>
  <c r="FF14" i="21"/>
  <c r="FF13" i="21" s="1"/>
  <c r="O2" i="20"/>
  <c r="P2" i="20" s="1"/>
  <c r="Q2" i="20" s="1"/>
  <c r="R2" i="20" s="1"/>
  <c r="S2" i="20" s="1"/>
  <c r="T2" i="20" s="1"/>
  <c r="U2" i="20" s="1"/>
  <c r="V2" i="20" s="1"/>
  <c r="W2" i="20" s="1"/>
  <c r="X2" i="20" s="1"/>
  <c r="Y2" i="20" s="1"/>
  <c r="Z2" i="20" s="1"/>
  <c r="AA2" i="20" s="1"/>
  <c r="AB2" i="20" s="1"/>
  <c r="AC2" i="20" s="1"/>
  <c r="AD2" i="20" s="1"/>
  <c r="AE2" i="20" s="1"/>
  <c r="AF2" i="20" s="1"/>
  <c r="AG2" i="20" s="1"/>
  <c r="AH2" i="20" s="1"/>
  <c r="AI2" i="20" s="1"/>
  <c r="AJ2" i="20" s="1"/>
  <c r="AK2" i="20" s="1"/>
  <c r="AL2" i="20" s="1"/>
  <c r="AM2" i="20" s="1"/>
  <c r="AN2" i="20" s="1"/>
  <c r="AO2" i="20" s="1"/>
  <c r="AP2" i="20" s="1"/>
  <c r="AQ2" i="20" s="1"/>
  <c r="AR2" i="20" s="1"/>
  <c r="AS2" i="20" s="1"/>
  <c r="AT2" i="20" s="1"/>
  <c r="AU2" i="20" s="1"/>
  <c r="AV2" i="20" s="1"/>
  <c r="AW2" i="20" s="1"/>
  <c r="AX2" i="20" s="1"/>
  <c r="AY2" i="20" s="1"/>
  <c r="AZ2" i="20" s="1"/>
  <c r="BA2" i="20" s="1"/>
  <c r="BB2" i="20" s="1"/>
  <c r="BC2" i="20" s="1"/>
  <c r="BD2" i="20" s="1"/>
  <c r="O14" i="21" l="1"/>
  <c r="FH20" i="21"/>
  <c r="DF14" i="21"/>
  <c r="DF13" i="21" s="1"/>
  <c r="BA14" i="21"/>
  <c r="BA13" i="21" s="1"/>
  <c r="FH25" i="21"/>
  <c r="BB20" i="21"/>
  <c r="BB25" i="21"/>
  <c r="DG25" i="21"/>
  <c r="FG14" i="21"/>
  <c r="FG13" i="21" s="1"/>
  <c r="FI22" i="21"/>
  <c r="FI23" i="21"/>
  <c r="FI21" i="21"/>
  <c r="FI19" i="21"/>
  <c r="FI16" i="21"/>
  <c r="FI27" i="21"/>
  <c r="FI26" i="21"/>
  <c r="FI18" i="21"/>
  <c r="FI17" i="21"/>
  <c r="FI28" i="21"/>
  <c r="FI24" i="21"/>
  <c r="DJ5" i="21"/>
  <c r="DI8" i="21"/>
  <c r="DH24" i="21"/>
  <c r="DH28" i="21"/>
  <c r="DH27" i="21"/>
  <c r="DH26" i="21"/>
  <c r="DH23" i="21"/>
  <c r="DH21" i="21"/>
  <c r="DH22" i="21"/>
  <c r="DH19" i="21"/>
  <c r="DH16" i="21"/>
  <c r="DH17" i="21"/>
  <c r="DH18" i="21"/>
  <c r="FK5" i="21"/>
  <c r="FJ8" i="21"/>
  <c r="BB15" i="21"/>
  <c r="BC23" i="21"/>
  <c r="BC28" i="21"/>
  <c r="BC27" i="21"/>
  <c r="BC26" i="21"/>
  <c r="BC22" i="21"/>
  <c r="BC21" i="21"/>
  <c r="BC24" i="21"/>
  <c r="BC19" i="21"/>
  <c r="BC16" i="21"/>
  <c r="BC17" i="21"/>
  <c r="BC18" i="21"/>
  <c r="DG20" i="21"/>
  <c r="BD8" i="21"/>
  <c r="BE5" i="21"/>
  <c r="FH15" i="21"/>
  <c r="DG15" i="21"/>
  <c r="F5" i="20"/>
  <c r="E5" i="20"/>
  <c r="C22" i="14"/>
  <c r="C23" i="14" s="1"/>
  <c r="C24" i="14" s="1"/>
  <c r="C25" i="14" s="1"/>
  <c r="C26" i="14" s="1"/>
  <c r="C27" i="14" s="1"/>
  <c r="C28" i="14" s="1"/>
  <c r="C29" i="14" s="1"/>
  <c r="C4" i="14"/>
  <c r="C5" i="14" s="1"/>
  <c r="C6" i="14" s="1"/>
  <c r="C7" i="14" s="1"/>
  <c r="C8" i="14" s="1"/>
  <c r="C9" i="14" s="1"/>
  <c r="C10" i="14" s="1"/>
  <c r="C11" i="14" s="1"/>
  <c r="C13" i="14"/>
  <c r="C14" i="14" s="1"/>
  <c r="C15" i="14" s="1"/>
  <c r="C16" i="14" s="1"/>
  <c r="C17" i="14" s="1"/>
  <c r="C18" i="14" s="1"/>
  <c r="C19" i="14" s="1"/>
  <c r="C20" i="14" s="1"/>
  <c r="F2" i="14"/>
  <c r="G2" i="14" s="1"/>
  <c r="H2" i="14" s="1"/>
  <c r="I2" i="14" s="1"/>
  <c r="J2" i="14" s="1"/>
  <c r="K2" i="14" s="1"/>
  <c r="L2" i="14" s="1"/>
  <c r="M2" i="14" s="1"/>
  <c r="N2" i="14" s="1"/>
  <c r="O2" i="14" s="1"/>
  <c r="P2" i="14" s="1"/>
  <c r="Q2" i="14" s="1"/>
  <c r="R2" i="14" s="1"/>
  <c r="S2" i="14" s="1"/>
  <c r="T2" i="14" s="1"/>
  <c r="U2" i="14" s="1"/>
  <c r="V2" i="14" s="1"/>
  <c r="W2" i="14" s="1"/>
  <c r="X2" i="14" s="1"/>
  <c r="Y2" i="14" s="1"/>
  <c r="Z2" i="14" s="1"/>
  <c r="AA2" i="14" s="1"/>
  <c r="AB2" i="14" s="1"/>
  <c r="AC2" i="14" s="1"/>
  <c r="AD2" i="14" s="1"/>
  <c r="AE2" i="14" s="1"/>
  <c r="AF2" i="14" s="1"/>
  <c r="AG2" i="14" s="1"/>
  <c r="AH2" i="14" s="1"/>
  <c r="AI2" i="14" s="1"/>
  <c r="AJ2" i="14" s="1"/>
  <c r="AK2" i="14" s="1"/>
  <c r="AL2" i="14" s="1"/>
  <c r="AM2" i="14" s="1"/>
  <c r="AN2" i="14" s="1"/>
  <c r="AO2" i="14" s="1"/>
  <c r="AP2" i="14" s="1"/>
  <c r="AQ2" i="14" s="1"/>
  <c r="AR2" i="14" s="1"/>
  <c r="AS2" i="14" s="1"/>
  <c r="AT2" i="14" s="1"/>
  <c r="AU2" i="14" s="1"/>
  <c r="AV2" i="14" s="1"/>
  <c r="AW2" i="14" s="1"/>
  <c r="AX2" i="14" s="1"/>
  <c r="AY2" i="14" s="1"/>
  <c r="AZ2" i="14" s="1"/>
  <c r="BA2" i="14" s="1"/>
  <c r="BB2" i="14" s="1"/>
  <c r="BC2" i="14" s="1"/>
  <c r="BD2" i="14" s="1"/>
  <c r="Q14" i="21" l="1"/>
  <c r="S14" i="21" s="1"/>
  <c r="O13" i="21"/>
  <c r="Q13" i="21" s="1"/>
  <c r="S13" i="21" s="1"/>
  <c r="DG14" i="21"/>
  <c r="DG13" i="21" s="1"/>
  <c r="BB14" i="21"/>
  <c r="BB13" i="21" s="1"/>
  <c r="BC15" i="21"/>
  <c r="DH25" i="21"/>
  <c r="FH14" i="21"/>
  <c r="FH13" i="21" s="1"/>
  <c r="BC25" i="21"/>
  <c r="DH20" i="21"/>
  <c r="FI25" i="21"/>
  <c r="DH15" i="21"/>
  <c r="DJ8" i="21"/>
  <c r="DK5" i="21"/>
  <c r="BC20" i="21"/>
  <c r="FI15" i="21"/>
  <c r="BE8" i="21"/>
  <c r="BF5" i="21"/>
  <c r="BD28" i="21"/>
  <c r="BD27" i="21"/>
  <c r="BD26" i="21"/>
  <c r="BD22" i="21"/>
  <c r="BD23" i="21"/>
  <c r="BD21" i="21"/>
  <c r="BD24" i="21"/>
  <c r="BD18" i="21"/>
  <c r="BD19" i="21"/>
  <c r="BD16" i="21"/>
  <c r="BD17" i="21"/>
  <c r="FI20" i="21"/>
  <c r="FJ28" i="21"/>
  <c r="FJ27" i="21"/>
  <c r="FJ26" i="21"/>
  <c r="FJ18" i="21"/>
  <c r="FJ19" i="21"/>
  <c r="FJ23" i="21"/>
  <c r="FJ17" i="21"/>
  <c r="FJ21" i="21"/>
  <c r="FJ22" i="21"/>
  <c r="FJ24" i="21"/>
  <c r="FJ16" i="21"/>
  <c r="FK8" i="21"/>
  <c r="FL5" i="21"/>
  <c r="DI28" i="21"/>
  <c r="DI27" i="21"/>
  <c r="DI26" i="21"/>
  <c r="DI23" i="21"/>
  <c r="DI22" i="21"/>
  <c r="DI24" i="21"/>
  <c r="DI18" i="21"/>
  <c r="DI16" i="21"/>
  <c r="DI17" i="21"/>
  <c r="DI21" i="21"/>
  <c r="DI19" i="21"/>
  <c r="G5" i="20"/>
  <c r="EZ12" i="6"/>
  <c r="FA12" i="6" s="1"/>
  <c r="FB12" i="6" s="1"/>
  <c r="FC12" i="6" s="1"/>
  <c r="FD12" i="6" s="1"/>
  <c r="FE12" i="6" s="1"/>
  <c r="FF12" i="6" s="1"/>
  <c r="CX12" i="6"/>
  <c r="CY12" i="6" s="1"/>
  <c r="CZ12" i="6" s="1"/>
  <c r="DA12" i="6" s="1"/>
  <c r="DB12" i="6" s="1"/>
  <c r="DC12" i="6" s="1"/>
  <c r="DD12" i="6" s="1"/>
  <c r="DE12" i="6" s="1"/>
  <c r="DF12" i="6" s="1"/>
  <c r="DG12" i="6" s="1"/>
  <c r="DH12" i="6" s="1"/>
  <c r="DI12" i="6" s="1"/>
  <c r="DJ12" i="6" s="1"/>
  <c r="DK12" i="6" s="1"/>
  <c r="DL12" i="6" s="1"/>
  <c r="DM12" i="6" s="1"/>
  <c r="DN12" i="6" s="1"/>
  <c r="DO12" i="6" s="1"/>
  <c r="DP12" i="6" s="1"/>
  <c r="DQ12" i="6" s="1"/>
  <c r="DR12" i="6" s="1"/>
  <c r="DS12" i="6" s="1"/>
  <c r="DT12" i="6" s="1"/>
  <c r="DU12" i="6" s="1"/>
  <c r="DV12" i="6" s="1"/>
  <c r="DW12" i="6" s="1"/>
  <c r="DX12" i="6" s="1"/>
  <c r="DY12" i="6" s="1"/>
  <c r="DZ12" i="6" s="1"/>
  <c r="EA12" i="6" s="1"/>
  <c r="EB12" i="6" s="1"/>
  <c r="EC12" i="6" s="1"/>
  <c r="ED12" i="6" s="1"/>
  <c r="EE12" i="6" s="1"/>
  <c r="EF12" i="6" s="1"/>
  <c r="EG12" i="6" s="1"/>
  <c r="EH12" i="6" s="1"/>
  <c r="EI12" i="6" s="1"/>
  <c r="EJ12" i="6" s="1"/>
  <c r="EK12" i="6" s="1"/>
  <c r="EL12" i="6" s="1"/>
  <c r="EM12" i="6" s="1"/>
  <c r="EN12" i="6" s="1"/>
  <c r="EO12" i="6" s="1"/>
  <c r="EP12" i="6" s="1"/>
  <c r="EQ12" i="6" s="1"/>
  <c r="ER12" i="6" s="1"/>
  <c r="ES12" i="6" s="1"/>
  <c r="ET12" i="6" s="1"/>
  <c r="EU12" i="6" s="1"/>
  <c r="EV12" i="6" s="1"/>
  <c r="AS14" i="6"/>
  <c r="AU12" i="6"/>
  <c r="AV12" i="6" s="1"/>
  <c r="AW12" i="6" s="1"/>
  <c r="AX12" i="6" s="1"/>
  <c r="AY12" i="6" s="1"/>
  <c r="AZ12" i="6" s="1"/>
  <c r="BA12" i="6" s="1"/>
  <c r="BB12" i="6" s="1"/>
  <c r="BC12" i="6" s="1"/>
  <c r="BD12" i="6" s="1"/>
  <c r="BE12" i="6" s="1"/>
  <c r="BF12" i="6" s="1"/>
  <c r="BG12" i="6" s="1"/>
  <c r="BH12" i="6" s="1"/>
  <c r="BI12" i="6" s="1"/>
  <c r="BJ12" i="6" s="1"/>
  <c r="BK12" i="6" s="1"/>
  <c r="BL12" i="6" s="1"/>
  <c r="BM12" i="6" s="1"/>
  <c r="BN12" i="6" s="1"/>
  <c r="BO12" i="6" s="1"/>
  <c r="BP12" i="6" s="1"/>
  <c r="BQ12" i="6" s="1"/>
  <c r="BR12" i="6" s="1"/>
  <c r="BS12" i="6" s="1"/>
  <c r="BT12" i="6" s="1"/>
  <c r="BU12" i="6" s="1"/>
  <c r="BV12" i="6" s="1"/>
  <c r="BW12" i="6" s="1"/>
  <c r="BX12" i="6" s="1"/>
  <c r="BY12" i="6" s="1"/>
  <c r="BZ12" i="6" s="1"/>
  <c r="CA12" i="6" s="1"/>
  <c r="CB12" i="6" s="1"/>
  <c r="CC12" i="6" s="1"/>
  <c r="CD12" i="6" s="1"/>
  <c r="CE12" i="6" s="1"/>
  <c r="CF12" i="6" s="1"/>
  <c r="CG12" i="6" s="1"/>
  <c r="CH12" i="6" s="1"/>
  <c r="CI12" i="6" s="1"/>
  <c r="CJ12" i="6" s="1"/>
  <c r="CK12" i="6" s="1"/>
  <c r="CL12" i="6" s="1"/>
  <c r="CM12" i="6" s="1"/>
  <c r="CN12" i="6" s="1"/>
  <c r="CO12" i="6" s="1"/>
  <c r="CP12" i="6" s="1"/>
  <c r="CQ12" i="6" s="1"/>
  <c r="CR12" i="6" s="1"/>
  <c r="CS12" i="6" s="1"/>
  <c r="EY8" i="6"/>
  <c r="EZ5" i="6"/>
  <c r="EZ8" i="6" s="1"/>
  <c r="CW8" i="6"/>
  <c r="CX5" i="6"/>
  <c r="CX8" i="6" s="1"/>
  <c r="AU5" i="6"/>
  <c r="AU8" i="6" s="1"/>
  <c r="AT8" i="6"/>
  <c r="N21" i="6"/>
  <c r="BC14" i="21" l="1"/>
  <c r="BC13" i="21" s="1"/>
  <c r="FJ25" i="21"/>
  <c r="BD25" i="21"/>
  <c r="BD20" i="21"/>
  <c r="DH14" i="21"/>
  <c r="DH13" i="21" s="1"/>
  <c r="DI25" i="21"/>
  <c r="FL8" i="21"/>
  <c r="FM5" i="21"/>
  <c r="FK28" i="21"/>
  <c r="FK27" i="21"/>
  <c r="FK26" i="21"/>
  <c r="FK21" i="21"/>
  <c r="FK23" i="21"/>
  <c r="FK24" i="21"/>
  <c r="FK16" i="21"/>
  <c r="FK18" i="21"/>
  <c r="FK22" i="21"/>
  <c r="FK19" i="21"/>
  <c r="FK17" i="21"/>
  <c r="BF8" i="21"/>
  <c r="BG5" i="21"/>
  <c r="DI20" i="21"/>
  <c r="FJ15" i="21"/>
  <c r="BE24" i="21"/>
  <c r="BE28" i="21"/>
  <c r="BE27" i="21"/>
  <c r="BE26" i="21"/>
  <c r="BE22" i="21"/>
  <c r="BE23" i="21"/>
  <c r="BE21" i="21"/>
  <c r="BE19" i="21"/>
  <c r="BE16" i="21"/>
  <c r="BE17" i="21"/>
  <c r="BE18" i="21"/>
  <c r="BD15" i="21"/>
  <c r="FI14" i="21"/>
  <c r="FI13" i="21" s="1"/>
  <c r="DI15" i="21"/>
  <c r="FJ20" i="21"/>
  <c r="DL5" i="21"/>
  <c r="DK8" i="21"/>
  <c r="DJ28" i="21"/>
  <c r="DJ27" i="21"/>
  <c r="DJ26" i="21"/>
  <c r="DJ24" i="21"/>
  <c r="DJ22" i="21"/>
  <c r="DJ23" i="21"/>
  <c r="DJ21" i="21"/>
  <c r="DJ16" i="21"/>
  <c r="DJ17" i="21"/>
  <c r="DJ19" i="21"/>
  <c r="DJ18" i="21"/>
  <c r="CW19" i="6"/>
  <c r="CW20" i="6"/>
  <c r="AU20" i="6"/>
  <c r="AU19" i="6"/>
  <c r="AU18" i="6" s="1"/>
  <c r="CX20" i="6"/>
  <c r="CX19" i="6"/>
  <c r="EZ19" i="6"/>
  <c r="EZ20" i="6"/>
  <c r="EY19" i="6"/>
  <c r="EY20" i="6"/>
  <c r="AT20" i="6"/>
  <c r="AT19" i="6"/>
  <c r="FA5" i="6"/>
  <c r="FB5" i="6" s="1"/>
  <c r="FC5" i="6" s="1"/>
  <c r="H5" i="20"/>
  <c r="FG12" i="6"/>
  <c r="FH12" i="6" s="1"/>
  <c r="FI12" i="6" s="1"/>
  <c r="FJ12" i="6" s="1"/>
  <c r="FK12" i="6" s="1"/>
  <c r="FL12" i="6" s="1"/>
  <c r="FM12" i="6" s="1"/>
  <c r="FN12" i="6" s="1"/>
  <c r="FO12" i="6" s="1"/>
  <c r="FP12" i="6" s="1"/>
  <c r="FQ12" i="6" s="1"/>
  <c r="FR12" i="6" s="1"/>
  <c r="FS12" i="6" s="1"/>
  <c r="FT12" i="6" s="1"/>
  <c r="FU12" i="6" s="1"/>
  <c r="FV12" i="6" s="1"/>
  <c r="FW12" i="6" s="1"/>
  <c r="FX12" i="6" s="1"/>
  <c r="FY12" i="6" s="1"/>
  <c r="FZ12" i="6" s="1"/>
  <c r="GA12" i="6" s="1"/>
  <c r="GB12" i="6" s="1"/>
  <c r="GC12" i="6" s="1"/>
  <c r="GD12" i="6" s="1"/>
  <c r="GE12" i="6" s="1"/>
  <c r="GF12" i="6" s="1"/>
  <c r="GG12" i="6" s="1"/>
  <c r="GH12" i="6" s="1"/>
  <c r="GI12" i="6" s="1"/>
  <c r="GJ12" i="6" s="1"/>
  <c r="GK12" i="6" s="1"/>
  <c r="GL12" i="6" s="1"/>
  <c r="GM12" i="6" s="1"/>
  <c r="GN12" i="6" s="1"/>
  <c r="GO12" i="6" s="1"/>
  <c r="GP12" i="6" s="1"/>
  <c r="GQ12" i="6" s="1"/>
  <c r="GR12" i="6" s="1"/>
  <c r="GS12" i="6" s="1"/>
  <c r="GT12" i="6" s="1"/>
  <c r="GU12" i="6" s="1"/>
  <c r="GV12" i="6" s="1"/>
  <c r="GW12" i="6" s="1"/>
  <c r="GX12" i="6" s="1"/>
  <c r="EZ22" i="6"/>
  <c r="EZ17" i="6"/>
  <c r="EY22" i="6"/>
  <c r="EY17" i="6"/>
  <c r="AV5" i="6"/>
  <c r="CY5" i="6"/>
  <c r="CY8" i="6" s="1"/>
  <c r="CW17" i="6"/>
  <c r="CX17" i="6"/>
  <c r="AS15" i="6"/>
  <c r="EZ18" i="6" l="1"/>
  <c r="DI14" i="21"/>
  <c r="DI13" i="21" s="1"/>
  <c r="DJ20" i="21"/>
  <c r="FK25" i="21"/>
  <c r="BE25" i="21"/>
  <c r="BD14" i="21"/>
  <c r="BD13" i="21" s="1"/>
  <c r="FJ14" i="21"/>
  <c r="FJ13" i="21" s="1"/>
  <c r="DJ25" i="21"/>
  <c r="FL27" i="21"/>
  <c r="FL26" i="21"/>
  <c r="FL23" i="21"/>
  <c r="FL18" i="21"/>
  <c r="FL17" i="21"/>
  <c r="FL16" i="21"/>
  <c r="FL22" i="21"/>
  <c r="FL19" i="21"/>
  <c r="FL21" i="21"/>
  <c r="FL24" i="21"/>
  <c r="FL28" i="21"/>
  <c r="BE20" i="21"/>
  <c r="DM5" i="21"/>
  <c r="DL8" i="21"/>
  <c r="FK15" i="21"/>
  <c r="DJ15" i="21"/>
  <c r="DK19" i="21"/>
  <c r="DK27" i="21"/>
  <c r="DK22" i="21"/>
  <c r="DK24" i="21"/>
  <c r="DK28" i="21"/>
  <c r="DK26" i="21"/>
  <c r="DK23" i="21"/>
  <c r="DK21" i="21"/>
  <c r="DK16" i="21"/>
  <c r="DK17" i="21"/>
  <c r="DK18" i="21"/>
  <c r="FK20" i="21"/>
  <c r="BG8" i="21"/>
  <c r="BH5" i="21"/>
  <c r="BE15" i="21"/>
  <c r="BF24" i="21"/>
  <c r="BF28" i="21"/>
  <c r="BF27" i="21"/>
  <c r="BF26" i="21"/>
  <c r="BF23" i="21"/>
  <c r="BF21" i="21"/>
  <c r="BF19" i="21"/>
  <c r="BF22" i="21"/>
  <c r="BF16" i="21"/>
  <c r="BF17" i="21"/>
  <c r="BF18" i="21"/>
  <c r="FN5" i="21"/>
  <c r="FM8" i="21"/>
  <c r="EY18" i="6"/>
  <c r="AT18" i="6"/>
  <c r="CW18" i="6"/>
  <c r="CY19" i="6"/>
  <c r="CY20" i="6"/>
  <c r="CX18" i="6"/>
  <c r="FA8" i="6"/>
  <c r="FB8" i="6"/>
  <c r="CZ5" i="6"/>
  <c r="DA5" i="6" s="1"/>
  <c r="I5" i="20"/>
  <c r="CY17" i="6"/>
  <c r="EY21" i="6"/>
  <c r="EZ21" i="6"/>
  <c r="AV8" i="6"/>
  <c r="AW5" i="6"/>
  <c r="AS16" i="6"/>
  <c r="AS17" i="6" s="1"/>
  <c r="FC8" i="6"/>
  <c r="FD5" i="6"/>
  <c r="BF25" i="21" l="1"/>
  <c r="DJ14" i="21"/>
  <c r="DJ13" i="21" s="1"/>
  <c r="BE14" i="21"/>
  <c r="BE13" i="21" s="1"/>
  <c r="BF20" i="21"/>
  <c r="DK15" i="21"/>
  <c r="DK25" i="21"/>
  <c r="DM8" i="21"/>
  <c r="DN5" i="21"/>
  <c r="DK20" i="21"/>
  <c r="FL20" i="21"/>
  <c r="FM28" i="21"/>
  <c r="FM27" i="21"/>
  <c r="FM26" i="21"/>
  <c r="FM23" i="21"/>
  <c r="FM18" i="21"/>
  <c r="FM22" i="21"/>
  <c r="FM19" i="21"/>
  <c r="FM17" i="21"/>
  <c r="FM21" i="21"/>
  <c r="FM16" i="21"/>
  <c r="FM24" i="21"/>
  <c r="FO5" i="21"/>
  <c r="FN8" i="21"/>
  <c r="BI5" i="21"/>
  <c r="BH8" i="21"/>
  <c r="FL15" i="21"/>
  <c r="BG28" i="21"/>
  <c r="BG27" i="21"/>
  <c r="BG26" i="21"/>
  <c r="BG23" i="21"/>
  <c r="BG24" i="21"/>
  <c r="BG22" i="21"/>
  <c r="BG19" i="21"/>
  <c r="BG17" i="21"/>
  <c r="BG16" i="21"/>
  <c r="BG21" i="21"/>
  <c r="BG18" i="21"/>
  <c r="FK14" i="21"/>
  <c r="FK13" i="21" s="1"/>
  <c r="BF15" i="21"/>
  <c r="DL28" i="21"/>
  <c r="DL27" i="21"/>
  <c r="DL26" i="21"/>
  <c r="DL22" i="21"/>
  <c r="DL24" i="21"/>
  <c r="DL16" i="21"/>
  <c r="DL21" i="21"/>
  <c r="DL19" i="21"/>
  <c r="DL18" i="21"/>
  <c r="DL17" i="21"/>
  <c r="DL23" i="21"/>
  <c r="FL25" i="21"/>
  <c r="FB20" i="6"/>
  <c r="FB19" i="6"/>
  <c r="FA20" i="6"/>
  <c r="FA19" i="6"/>
  <c r="CY18" i="6"/>
  <c r="AV20" i="6"/>
  <c r="AV19" i="6"/>
  <c r="FC20" i="6"/>
  <c r="FC19" i="6"/>
  <c r="AS18" i="6"/>
  <c r="AS19" i="6" s="1"/>
  <c r="AS20" i="6" s="1"/>
  <c r="AS21" i="6" s="1"/>
  <c r="AS22" i="6" s="1"/>
  <c r="CZ8" i="6"/>
  <c r="FB17" i="6"/>
  <c r="FA17" i="6"/>
  <c r="FA22" i="6"/>
  <c r="FB22" i="6"/>
  <c r="J5" i="20"/>
  <c r="FC17" i="6"/>
  <c r="FC22" i="6"/>
  <c r="AW8" i="6"/>
  <c r="AX5" i="6"/>
  <c r="FD8" i="6"/>
  <c r="FE5" i="6"/>
  <c r="DB5" i="6"/>
  <c r="DA8" i="6"/>
  <c r="FA18" i="6" l="1"/>
  <c r="BG20" i="21"/>
  <c r="DK14" i="21"/>
  <c r="DK13" i="21" s="1"/>
  <c r="BF14" i="21"/>
  <c r="BF13" i="21" s="1"/>
  <c r="FL14" i="21"/>
  <c r="FL13" i="21" s="1"/>
  <c r="FM25" i="21"/>
  <c r="BG25" i="21"/>
  <c r="AV18" i="6"/>
  <c r="FB18" i="6"/>
  <c r="BH28" i="21"/>
  <c r="BH27" i="21"/>
  <c r="BH26" i="21"/>
  <c r="BH23" i="21"/>
  <c r="BH21" i="21"/>
  <c r="BH24" i="21"/>
  <c r="BH19" i="21"/>
  <c r="BH22" i="21"/>
  <c r="BH16" i="21"/>
  <c r="BH17" i="21"/>
  <c r="BH18" i="21"/>
  <c r="BJ5" i="21"/>
  <c r="BI8" i="21"/>
  <c r="BG15" i="21"/>
  <c r="FN23" i="21"/>
  <c r="FN21" i="21"/>
  <c r="FN17" i="21"/>
  <c r="FN22" i="21"/>
  <c r="FN18" i="21"/>
  <c r="FN19" i="21"/>
  <c r="FN28" i="21"/>
  <c r="FN24" i="21"/>
  <c r="FN26" i="21"/>
  <c r="FN16" i="21"/>
  <c r="FN27" i="21"/>
  <c r="DL20" i="21"/>
  <c r="FO8" i="21"/>
  <c r="FP5" i="21"/>
  <c r="DL15" i="21"/>
  <c r="FM15" i="21"/>
  <c r="DO5" i="21"/>
  <c r="DN8" i="21"/>
  <c r="FM20" i="21"/>
  <c r="DM23" i="21"/>
  <c r="DM28" i="21"/>
  <c r="DM27" i="21"/>
  <c r="DM26" i="21"/>
  <c r="DM22" i="21"/>
  <c r="DM24" i="21"/>
  <c r="DM21" i="21"/>
  <c r="DM19" i="21"/>
  <c r="DM16" i="21"/>
  <c r="DM17" i="21"/>
  <c r="DM18" i="21"/>
  <c r="DL25" i="21"/>
  <c r="AW19" i="6"/>
  <c r="AW20" i="6"/>
  <c r="FC18" i="6"/>
  <c r="CZ19" i="6"/>
  <c r="CZ20" i="6"/>
  <c r="FD20" i="6"/>
  <c r="FD19" i="6"/>
  <c r="DA19" i="6"/>
  <c r="DA20" i="6"/>
  <c r="CZ17" i="6"/>
  <c r="FA21" i="6"/>
  <c r="FB21" i="6"/>
  <c r="K5" i="20"/>
  <c r="FC21" i="6"/>
  <c r="DA17" i="6"/>
  <c r="FD17" i="6"/>
  <c r="FD22" i="6"/>
  <c r="AX8" i="6"/>
  <c r="AY5" i="6"/>
  <c r="FE8" i="6"/>
  <c r="FF5" i="6"/>
  <c r="DC5" i="6"/>
  <c r="DB8" i="6"/>
  <c r="BG14" i="21" l="1"/>
  <c r="BG13" i="21" s="1"/>
  <c r="FN20" i="21"/>
  <c r="FN15" i="21"/>
  <c r="DM15" i="21"/>
  <c r="BH15" i="21"/>
  <c r="FD18" i="6"/>
  <c r="BK5" i="21"/>
  <c r="BJ8" i="21"/>
  <c r="FN25" i="21"/>
  <c r="DN28" i="21"/>
  <c r="DN27" i="21"/>
  <c r="DN26" i="21"/>
  <c r="DN22" i="21"/>
  <c r="DN24" i="21"/>
  <c r="DN21" i="21"/>
  <c r="DN23" i="21"/>
  <c r="DN18" i="21"/>
  <c r="DN17" i="21"/>
  <c r="DN19" i="21"/>
  <c r="DN16" i="21"/>
  <c r="DP5" i="21"/>
  <c r="DO8" i="21"/>
  <c r="FM14" i="21"/>
  <c r="FM13" i="21" s="1"/>
  <c r="DL14" i="21"/>
  <c r="DL13" i="21" s="1"/>
  <c r="BH20" i="21"/>
  <c r="DM20" i="21"/>
  <c r="FP8" i="21"/>
  <c r="FQ5" i="21"/>
  <c r="FO21" i="21"/>
  <c r="FO23" i="21"/>
  <c r="FO17" i="21"/>
  <c r="FO22" i="21"/>
  <c r="FO24" i="21"/>
  <c r="FO26" i="21"/>
  <c r="FO16" i="21"/>
  <c r="FO18" i="21"/>
  <c r="FO19" i="21"/>
  <c r="FO27" i="21"/>
  <c r="FO28" i="21"/>
  <c r="BH25" i="21"/>
  <c r="DM25" i="21"/>
  <c r="BI28" i="21"/>
  <c r="BI27" i="21"/>
  <c r="BI26" i="21"/>
  <c r="BI21" i="21"/>
  <c r="BI24" i="21"/>
  <c r="BI19" i="21"/>
  <c r="BI17" i="21"/>
  <c r="BI23" i="21"/>
  <c r="BI22" i="21"/>
  <c r="BI18" i="21"/>
  <c r="BI16" i="21"/>
  <c r="DA18" i="6"/>
  <c r="CZ18" i="6"/>
  <c r="FE20" i="6"/>
  <c r="FE19" i="6"/>
  <c r="FE18" i="6" s="1"/>
  <c r="DB19" i="6"/>
  <c r="DB20" i="6"/>
  <c r="AW18" i="6"/>
  <c r="AX19" i="6"/>
  <c r="AX20" i="6"/>
  <c r="L5" i="20"/>
  <c r="FD21" i="6"/>
  <c r="DB17" i="6"/>
  <c r="AY8" i="6"/>
  <c r="AZ5" i="6"/>
  <c r="FE17" i="6"/>
  <c r="FE22" i="6"/>
  <c r="FF8" i="6"/>
  <c r="FG5" i="6"/>
  <c r="DD5" i="6"/>
  <c r="DC8" i="6"/>
  <c r="BH14" i="21" l="1"/>
  <c r="BH13" i="21" s="1"/>
  <c r="FN14" i="21"/>
  <c r="FN13" i="21" s="1"/>
  <c r="DN15" i="21"/>
  <c r="DN25" i="21"/>
  <c r="DM14" i="21"/>
  <c r="DM13" i="21" s="1"/>
  <c r="DB18" i="6"/>
  <c r="AX18" i="6"/>
  <c r="FP28" i="21"/>
  <c r="FP27" i="21"/>
  <c r="FP26" i="21"/>
  <c r="FP21" i="21"/>
  <c r="FP23" i="21"/>
  <c r="FP22" i="21"/>
  <c r="FP18" i="21"/>
  <c r="FP16" i="21"/>
  <c r="FP19" i="21"/>
  <c r="FP24" i="21"/>
  <c r="FP17" i="21"/>
  <c r="DN20" i="21"/>
  <c r="FO25" i="21"/>
  <c r="FO15" i="21"/>
  <c r="BI20" i="21"/>
  <c r="DO24" i="21"/>
  <c r="DO28" i="21"/>
  <c r="DO27" i="21"/>
  <c r="DO26" i="21"/>
  <c r="DO22" i="21"/>
  <c r="DO21" i="21"/>
  <c r="DO23" i="21"/>
  <c r="DO19" i="21"/>
  <c r="DO18" i="21"/>
  <c r="DO16" i="21"/>
  <c r="DO17" i="21"/>
  <c r="BI25" i="21"/>
  <c r="DP8" i="21"/>
  <c r="DQ5" i="21"/>
  <c r="BJ24" i="21"/>
  <c r="BJ28" i="21"/>
  <c r="BJ27" i="21"/>
  <c r="BJ26" i="21"/>
  <c r="BJ23" i="21"/>
  <c r="BJ21" i="21"/>
  <c r="BJ22" i="21"/>
  <c r="BJ19" i="21"/>
  <c r="BJ16" i="21"/>
  <c r="BJ17" i="21"/>
  <c r="BJ18" i="21"/>
  <c r="FO20" i="21"/>
  <c r="BL5" i="21"/>
  <c r="BK8" i="21"/>
  <c r="BI15" i="21"/>
  <c r="FR5" i="21"/>
  <c r="FQ8" i="21"/>
  <c r="FF19" i="6"/>
  <c r="FF20" i="6"/>
  <c r="AY19" i="6"/>
  <c r="AY20" i="6"/>
  <c r="DC20" i="6"/>
  <c r="DC19" i="6"/>
  <c r="M5" i="20"/>
  <c r="FE21" i="6"/>
  <c r="BA5" i="6"/>
  <c r="AZ8" i="6"/>
  <c r="DC17" i="6"/>
  <c r="FF22" i="6"/>
  <c r="FF17" i="6"/>
  <c r="FG8" i="6"/>
  <c r="FH5" i="6"/>
  <c r="DD8" i="6"/>
  <c r="DE5" i="6"/>
  <c r="BI14" i="21" l="1"/>
  <c r="BI13" i="21" s="1"/>
  <c r="DN14" i="21"/>
  <c r="DN13" i="21" s="1"/>
  <c r="FP25" i="21"/>
  <c r="BJ25" i="21"/>
  <c r="DO25" i="21"/>
  <c r="BJ15" i="21"/>
  <c r="BJ20" i="21"/>
  <c r="DO20" i="21"/>
  <c r="FQ28" i="21"/>
  <c r="FQ27" i="21"/>
  <c r="FQ26" i="21"/>
  <c r="FQ19" i="21"/>
  <c r="FQ18" i="21"/>
  <c r="FQ16" i="21"/>
  <c r="FQ23" i="21"/>
  <c r="FQ17" i="21"/>
  <c r="FQ24" i="21"/>
  <c r="FQ22" i="21"/>
  <c r="FQ21" i="21"/>
  <c r="FP15" i="21"/>
  <c r="BL8" i="21"/>
  <c r="BM5" i="21"/>
  <c r="DQ8" i="21"/>
  <c r="DR5" i="21"/>
  <c r="DP24" i="21"/>
  <c r="DP28" i="21"/>
  <c r="DP27" i="21"/>
  <c r="DP26" i="21"/>
  <c r="DP21" i="21"/>
  <c r="DP23" i="21"/>
  <c r="DP19" i="21"/>
  <c r="DP22" i="21"/>
  <c r="DP18" i="21"/>
  <c r="DP16" i="21"/>
  <c r="DP17" i="21"/>
  <c r="FP20" i="21"/>
  <c r="BK28" i="21"/>
  <c r="BK27" i="21"/>
  <c r="BK26" i="21"/>
  <c r="BK23" i="21"/>
  <c r="BK24" i="21"/>
  <c r="BK22" i="21"/>
  <c r="BK19" i="21"/>
  <c r="BK21" i="21"/>
  <c r="BK16" i="21"/>
  <c r="BK17" i="21"/>
  <c r="BK18" i="21"/>
  <c r="FO14" i="21"/>
  <c r="FO13" i="21" s="1"/>
  <c r="FR8" i="21"/>
  <c r="FS5" i="21"/>
  <c r="DO15" i="21"/>
  <c r="AY18" i="6"/>
  <c r="DD20" i="6"/>
  <c r="DD19" i="6"/>
  <c r="AZ19" i="6"/>
  <c r="AZ20" i="6"/>
  <c r="FG19" i="6"/>
  <c r="FG20" i="6"/>
  <c r="DC18" i="6"/>
  <c r="FF18" i="6"/>
  <c r="N5" i="20"/>
  <c r="BA8" i="6"/>
  <c r="BB5" i="6"/>
  <c r="FG22" i="6"/>
  <c r="FG17" i="6"/>
  <c r="DD17" i="6"/>
  <c r="FF21" i="6"/>
  <c r="FH8" i="6"/>
  <c r="FI5" i="6"/>
  <c r="DF5" i="6"/>
  <c r="DE8" i="6"/>
  <c r="DO14" i="21" l="1"/>
  <c r="DO13" i="21" s="1"/>
  <c r="FQ25" i="21"/>
  <c r="BJ14" i="21"/>
  <c r="BJ13" i="21" s="1"/>
  <c r="DP20" i="21"/>
  <c r="FQ15" i="21"/>
  <c r="DD18" i="6"/>
  <c r="BK25" i="21"/>
  <c r="DP25" i="21"/>
  <c r="FT5" i="21"/>
  <c r="FS8" i="21"/>
  <c r="FR28" i="21"/>
  <c r="FR27" i="21"/>
  <c r="FR26" i="21"/>
  <c r="FR24" i="21"/>
  <c r="FR21" i="21"/>
  <c r="FR19" i="21"/>
  <c r="FR17" i="21"/>
  <c r="FR22" i="21"/>
  <c r="FR16" i="21"/>
  <c r="FR18" i="21"/>
  <c r="FR23" i="21"/>
  <c r="DS5" i="21"/>
  <c r="DR8" i="21"/>
  <c r="DQ28" i="21"/>
  <c r="DQ27" i="21"/>
  <c r="DQ26" i="21"/>
  <c r="DQ24" i="21"/>
  <c r="DQ23" i="21"/>
  <c r="DQ22" i="21"/>
  <c r="DQ17" i="21"/>
  <c r="DQ16" i="21"/>
  <c r="DQ19" i="21"/>
  <c r="DQ18" i="21"/>
  <c r="DQ21" i="21"/>
  <c r="BK15" i="21"/>
  <c r="DP15" i="21"/>
  <c r="BM8" i="21"/>
  <c r="BN5" i="21"/>
  <c r="BK20" i="21"/>
  <c r="BL28" i="21"/>
  <c r="BL27" i="21"/>
  <c r="BL26" i="21"/>
  <c r="BL24" i="21"/>
  <c r="BL22" i="21"/>
  <c r="BL23" i="21"/>
  <c r="BL21" i="21"/>
  <c r="BL16" i="21"/>
  <c r="BL19" i="21"/>
  <c r="BL17" i="21"/>
  <c r="BL18" i="21"/>
  <c r="FP14" i="21"/>
  <c r="FP13" i="21" s="1"/>
  <c r="FQ20" i="21"/>
  <c r="FH20" i="6"/>
  <c r="FH19" i="6"/>
  <c r="AZ18" i="6"/>
  <c r="DE19" i="6"/>
  <c r="DE20" i="6"/>
  <c r="BA19" i="6"/>
  <c r="BA20" i="6"/>
  <c r="FG18" i="6"/>
  <c r="CX22" i="6"/>
  <c r="CW22" i="6"/>
  <c r="CY22" i="6"/>
  <c r="CZ22" i="6"/>
  <c r="DA22" i="6"/>
  <c r="DB22" i="6"/>
  <c r="DC22" i="6"/>
  <c r="FH22" i="6"/>
  <c r="FH17" i="6"/>
  <c r="DD22" i="6"/>
  <c r="FG21" i="6"/>
  <c r="DE17" i="6"/>
  <c r="DE22" i="6"/>
  <c r="BC5" i="6"/>
  <c r="BB8" i="6"/>
  <c r="O22" i="6"/>
  <c r="AT22" i="6"/>
  <c r="AV22" i="6"/>
  <c r="AU22" i="6"/>
  <c r="AW22" i="6"/>
  <c r="AX22" i="6"/>
  <c r="AY22" i="6"/>
  <c r="AZ22" i="6"/>
  <c r="BA22" i="6"/>
  <c r="FI8" i="6"/>
  <c r="FJ5" i="6"/>
  <c r="DG5" i="6"/>
  <c r="DF8" i="6"/>
  <c r="P17" i="6"/>
  <c r="FR25" i="21" l="1"/>
  <c r="FQ14" i="21"/>
  <c r="FQ13" i="21" s="1"/>
  <c r="DP14" i="21"/>
  <c r="DP13" i="21" s="1"/>
  <c r="FR20" i="21"/>
  <c r="DQ15" i="21"/>
  <c r="DQ25" i="21"/>
  <c r="FH18" i="6"/>
  <c r="BO5" i="21"/>
  <c r="BN8" i="21"/>
  <c r="BM19" i="21"/>
  <c r="BM26" i="21"/>
  <c r="BM24" i="21"/>
  <c r="BM22" i="21"/>
  <c r="BM27" i="21"/>
  <c r="BM23" i="21"/>
  <c r="BM21" i="21"/>
  <c r="BM28" i="21"/>
  <c r="BM16" i="21"/>
  <c r="BM17" i="21"/>
  <c r="BM18" i="21"/>
  <c r="BL15" i="21"/>
  <c r="BK14" i="21"/>
  <c r="BK13" i="21" s="1"/>
  <c r="DR28" i="21"/>
  <c r="DR27" i="21"/>
  <c r="DR26" i="21"/>
  <c r="DR24" i="21"/>
  <c r="DR21" i="21"/>
  <c r="DR23" i="21"/>
  <c r="DR19" i="21"/>
  <c r="DR22" i="21"/>
  <c r="DR18" i="21"/>
  <c r="DR16" i="21"/>
  <c r="DR17" i="21"/>
  <c r="BL20" i="21"/>
  <c r="DQ20" i="21"/>
  <c r="DS8" i="21"/>
  <c r="DT5" i="21"/>
  <c r="FS23" i="21"/>
  <c r="FS24" i="21"/>
  <c r="FS28" i="21"/>
  <c r="FS19" i="21"/>
  <c r="FS16" i="21"/>
  <c r="FS18" i="21"/>
  <c r="FS26" i="21"/>
  <c r="FS17" i="21"/>
  <c r="FS21" i="21"/>
  <c r="FS27" i="21"/>
  <c r="FS22" i="21"/>
  <c r="FU5" i="21"/>
  <c r="FT8" i="21"/>
  <c r="BL25" i="21"/>
  <c r="FR15" i="21"/>
  <c r="FI19" i="6"/>
  <c r="FI20" i="6"/>
  <c r="DE18" i="6"/>
  <c r="DF20" i="6"/>
  <c r="DF19" i="6"/>
  <c r="BB19" i="6"/>
  <c r="BB20" i="6"/>
  <c r="BA18" i="6"/>
  <c r="Q16" i="6"/>
  <c r="Q17" i="6"/>
  <c r="BB22" i="6"/>
  <c r="AW21" i="6"/>
  <c r="H9" i="14" s="1"/>
  <c r="FI22" i="6"/>
  <c r="FI17" i="6"/>
  <c r="AX21" i="6"/>
  <c r="I9" i="14" s="1"/>
  <c r="DE21" i="6"/>
  <c r="DA21" i="6"/>
  <c r="DD21" i="6"/>
  <c r="CW21" i="6"/>
  <c r="CY21" i="6"/>
  <c r="AV21" i="6"/>
  <c r="G9" i="14" s="1"/>
  <c r="CX21" i="6"/>
  <c r="CZ21" i="6"/>
  <c r="AT17" i="6"/>
  <c r="AV17" i="6"/>
  <c r="AU17" i="6"/>
  <c r="AW17" i="6"/>
  <c r="AX17" i="6"/>
  <c r="AY17" i="6"/>
  <c r="AZ17" i="6"/>
  <c r="BA17" i="6"/>
  <c r="BB17" i="6"/>
  <c r="AT21" i="6"/>
  <c r="E9" i="14" s="1"/>
  <c r="DF17" i="6"/>
  <c r="DF22" i="6"/>
  <c r="BA21" i="6"/>
  <c r="AU21" i="6"/>
  <c r="F9" i="14" s="1"/>
  <c r="DB21" i="6"/>
  <c r="AZ21" i="6"/>
  <c r="K9" i="14" s="1"/>
  <c r="DC21" i="6"/>
  <c r="AY21" i="6"/>
  <c r="J9" i="14" s="1"/>
  <c r="BC8" i="6"/>
  <c r="BD5" i="6"/>
  <c r="FH21" i="6"/>
  <c r="FJ8" i="6"/>
  <c r="FK5" i="6"/>
  <c r="DG8" i="6"/>
  <c r="DH5" i="6"/>
  <c r="DF18" i="6" l="1"/>
  <c r="FR14" i="21"/>
  <c r="FR13" i="21" s="1"/>
  <c r="DQ14" i="21"/>
  <c r="DQ13" i="21" s="1"/>
  <c r="FS15" i="21"/>
  <c r="BM15" i="21"/>
  <c r="FS20" i="21"/>
  <c r="BM20" i="21"/>
  <c r="BM25" i="21"/>
  <c r="DR20" i="21"/>
  <c r="FU8" i="21"/>
  <c r="FV5" i="21"/>
  <c r="DU5" i="21"/>
  <c r="DT8" i="21"/>
  <c r="DR25" i="21"/>
  <c r="FT23" i="21"/>
  <c r="FT28" i="21"/>
  <c r="FT26" i="21"/>
  <c r="FT27" i="21"/>
  <c r="FT21" i="21"/>
  <c r="FT16" i="21"/>
  <c r="FT24" i="21"/>
  <c r="FT22" i="21"/>
  <c r="FT19" i="21"/>
  <c r="FT17" i="21"/>
  <c r="FT18" i="21"/>
  <c r="DS24" i="21"/>
  <c r="DS28" i="21"/>
  <c r="DS27" i="21"/>
  <c r="DS26" i="21"/>
  <c r="DS21" i="21"/>
  <c r="DS23" i="21"/>
  <c r="DS19" i="21"/>
  <c r="DS17" i="21"/>
  <c r="DS22" i="21"/>
  <c r="DS18" i="21"/>
  <c r="DS16" i="21"/>
  <c r="BL14" i="21"/>
  <c r="BL13" i="21" s="1"/>
  <c r="BN28" i="21"/>
  <c r="BN27" i="21"/>
  <c r="BN26" i="21"/>
  <c r="BN24" i="21"/>
  <c r="BN23" i="21"/>
  <c r="BN22" i="21"/>
  <c r="BN16" i="21"/>
  <c r="BN21" i="21"/>
  <c r="BN18" i="21"/>
  <c r="BN17" i="21"/>
  <c r="BN19" i="21"/>
  <c r="FS25" i="21"/>
  <c r="DR15" i="21"/>
  <c r="BP5" i="21"/>
  <c r="BO8" i="21"/>
  <c r="DG20" i="6"/>
  <c r="DG19" i="6"/>
  <c r="FJ19" i="6"/>
  <c r="FJ20" i="6"/>
  <c r="FI18" i="6"/>
  <c r="BC19" i="6"/>
  <c r="BC20" i="6"/>
  <c r="BB18" i="6"/>
  <c r="BB21" i="6"/>
  <c r="DG22" i="6"/>
  <c r="DG17" i="6"/>
  <c r="FI21" i="6"/>
  <c r="BD8" i="6"/>
  <c r="BE5" i="6"/>
  <c r="FJ17" i="6"/>
  <c r="FJ22" i="6"/>
  <c r="BC22" i="6"/>
  <c r="BC17" i="6"/>
  <c r="DF21" i="6"/>
  <c r="FL5" i="6"/>
  <c r="FK8" i="6"/>
  <c r="DH8" i="6"/>
  <c r="DI5" i="6"/>
  <c r="DR14" i="21" l="1"/>
  <c r="DR13" i="21" s="1"/>
  <c r="FS14" i="21"/>
  <c r="FS13" i="21" s="1"/>
  <c r="BN15" i="21"/>
  <c r="FT15" i="21"/>
  <c r="BM14" i="21"/>
  <c r="BM13" i="21" s="1"/>
  <c r="DS25" i="21"/>
  <c r="FT25" i="21"/>
  <c r="FT20" i="21"/>
  <c r="DG18" i="6"/>
  <c r="DS20" i="21"/>
  <c r="BN25" i="21"/>
  <c r="DT24" i="21"/>
  <c r="DT28" i="21"/>
  <c r="DT27" i="21"/>
  <c r="DT26" i="21"/>
  <c r="DT23" i="21"/>
  <c r="DT21" i="21"/>
  <c r="DT22" i="21"/>
  <c r="DT19" i="21"/>
  <c r="DT18" i="21"/>
  <c r="DT16" i="21"/>
  <c r="DT17" i="21"/>
  <c r="DS15" i="21"/>
  <c r="DV5" i="21"/>
  <c r="DU8" i="21"/>
  <c r="FW5" i="21"/>
  <c r="FV8" i="21"/>
  <c r="BP8" i="21"/>
  <c r="BQ5" i="21"/>
  <c r="FU22" i="21"/>
  <c r="FU23" i="21"/>
  <c r="FU21" i="21"/>
  <c r="FU18" i="21"/>
  <c r="FU19" i="21"/>
  <c r="FU27" i="21"/>
  <c r="FU24" i="21"/>
  <c r="FU17" i="21"/>
  <c r="FU28" i="21"/>
  <c r="FU16" i="21"/>
  <c r="FU26" i="21"/>
  <c r="BO23" i="21"/>
  <c r="BO28" i="21"/>
  <c r="BO27" i="21"/>
  <c r="BO26" i="21"/>
  <c r="BO24" i="21"/>
  <c r="BO22" i="21"/>
  <c r="BO21" i="21"/>
  <c r="BO16" i="21"/>
  <c r="BO17" i="21"/>
  <c r="BO18" i="21"/>
  <c r="BO19" i="21"/>
  <c r="BN20" i="21"/>
  <c r="FJ18" i="6"/>
  <c r="DH19" i="6"/>
  <c r="DH20" i="6"/>
  <c r="BD20" i="6"/>
  <c r="BD19" i="6"/>
  <c r="BC18" i="6"/>
  <c r="FK19" i="6"/>
  <c r="FK20" i="6"/>
  <c r="Q3" i="20"/>
  <c r="I3" i="20"/>
  <c r="F3" i="20"/>
  <c r="M3" i="20"/>
  <c r="H3" i="20"/>
  <c r="N3" i="20"/>
  <c r="P3" i="20"/>
  <c r="L3" i="20"/>
  <c r="J3" i="20"/>
  <c r="G3" i="20"/>
  <c r="O3" i="20"/>
  <c r="K3" i="20"/>
  <c r="R4" i="20"/>
  <c r="Q4" i="20"/>
  <c r="P4" i="20"/>
  <c r="O4" i="20"/>
  <c r="S4" i="20"/>
  <c r="N4" i="20"/>
  <c r="DG21" i="6"/>
  <c r="BC21" i="6"/>
  <c r="BF5" i="6"/>
  <c r="BE8" i="6"/>
  <c r="FK17" i="6"/>
  <c r="FK22" i="6"/>
  <c r="BD17" i="6"/>
  <c r="BD22" i="6"/>
  <c r="DH22" i="6"/>
  <c r="DH17" i="6"/>
  <c r="FJ21" i="6"/>
  <c r="FM5" i="6"/>
  <c r="FL8" i="6"/>
  <c r="DI8" i="6"/>
  <c r="DJ5" i="6"/>
  <c r="BN14" i="21" l="1"/>
  <c r="BN13" i="21" s="1"/>
  <c r="DT25" i="21"/>
  <c r="DS14" i="21"/>
  <c r="DS13" i="21" s="1"/>
  <c r="FT14" i="21"/>
  <c r="FT13" i="21" s="1"/>
  <c r="DT20" i="21"/>
  <c r="DT15" i="21"/>
  <c r="BO25" i="21"/>
  <c r="FU20" i="21"/>
  <c r="DH18" i="6"/>
  <c r="BQ8" i="21"/>
  <c r="BR5" i="21"/>
  <c r="FU25" i="21"/>
  <c r="BP28" i="21"/>
  <c r="BP27" i="21"/>
  <c r="BP26" i="21"/>
  <c r="BP22" i="21"/>
  <c r="BP21" i="21"/>
  <c r="BP23" i="21"/>
  <c r="BP24" i="21"/>
  <c r="BP19" i="21"/>
  <c r="BP18" i="21"/>
  <c r="BP17" i="21"/>
  <c r="BP16" i="21"/>
  <c r="FU15" i="21"/>
  <c r="FV28" i="21"/>
  <c r="FV27" i="21"/>
  <c r="FV26" i="21"/>
  <c r="FV18" i="21"/>
  <c r="FV16" i="21"/>
  <c r="FV19" i="21"/>
  <c r="FV24" i="21"/>
  <c r="FV17" i="21"/>
  <c r="FV23" i="21"/>
  <c r="FV21" i="21"/>
  <c r="FV22" i="21"/>
  <c r="FW8" i="21"/>
  <c r="FX5" i="21"/>
  <c r="DU28" i="21"/>
  <c r="DU27" i="21"/>
  <c r="DU26" i="21"/>
  <c r="DU23" i="21"/>
  <c r="DU24" i="21"/>
  <c r="DU22" i="21"/>
  <c r="DU21" i="21"/>
  <c r="DU18" i="21"/>
  <c r="DU19" i="21"/>
  <c r="DU16" i="21"/>
  <c r="DU17" i="21"/>
  <c r="BO15" i="21"/>
  <c r="DV8" i="21"/>
  <c r="DW5" i="21"/>
  <c r="BO20" i="21"/>
  <c r="BD18" i="6"/>
  <c r="DI19" i="6"/>
  <c r="DI20" i="6"/>
  <c r="BE20" i="6"/>
  <c r="BE19" i="6"/>
  <c r="FK18" i="6"/>
  <c r="FL19" i="6"/>
  <c r="FL20" i="6"/>
  <c r="R3" i="20"/>
  <c r="T4" i="20"/>
  <c r="DH21" i="6"/>
  <c r="BD21" i="6"/>
  <c r="BE22" i="6"/>
  <c r="BE17" i="6"/>
  <c r="FK21" i="6"/>
  <c r="BF8" i="6"/>
  <c r="BG5" i="6"/>
  <c r="FL17" i="6"/>
  <c r="FL22" i="6"/>
  <c r="DI22" i="6"/>
  <c r="DI17" i="6"/>
  <c r="FN5" i="6"/>
  <c r="FM8" i="6"/>
  <c r="DJ8" i="6"/>
  <c r="DK5" i="6"/>
  <c r="DT14" i="21" l="1"/>
  <c r="DT13" i="21" s="1"/>
  <c r="FV25" i="21"/>
  <c r="BP25" i="21"/>
  <c r="FU14" i="21"/>
  <c r="FU13" i="21" s="1"/>
  <c r="FV15" i="21"/>
  <c r="BE18" i="6"/>
  <c r="DU20" i="21"/>
  <c r="BP20" i="21"/>
  <c r="DU25" i="21"/>
  <c r="DX5" i="21"/>
  <c r="DW8" i="21"/>
  <c r="DV28" i="21"/>
  <c r="DV27" i="21"/>
  <c r="DV26" i="21"/>
  <c r="DV24" i="21"/>
  <c r="DV23" i="21"/>
  <c r="DV22" i="21"/>
  <c r="DV21" i="21"/>
  <c r="DV19" i="21"/>
  <c r="DV16" i="21"/>
  <c r="DV18" i="21"/>
  <c r="DV17" i="21"/>
  <c r="BO14" i="21"/>
  <c r="BO13" i="21" s="1"/>
  <c r="FX8" i="21"/>
  <c r="FY5" i="21"/>
  <c r="DU15" i="21"/>
  <c r="BP15" i="21"/>
  <c r="BR8" i="21"/>
  <c r="BS5" i="21"/>
  <c r="FW28" i="21"/>
  <c r="FW27" i="21"/>
  <c r="FW26" i="21"/>
  <c r="FW21" i="21"/>
  <c r="FW23" i="21"/>
  <c r="FW18" i="21"/>
  <c r="FW19" i="21"/>
  <c r="FW24" i="21"/>
  <c r="FW22" i="21"/>
  <c r="FW17" i="21"/>
  <c r="FW16" i="21"/>
  <c r="FV20" i="21"/>
  <c r="BQ24" i="21"/>
  <c r="BQ28" i="21"/>
  <c r="BQ27" i="21"/>
  <c r="BQ26" i="21"/>
  <c r="BQ22" i="21"/>
  <c r="BQ21" i="21"/>
  <c r="BQ23" i="21"/>
  <c r="BQ19" i="21"/>
  <c r="BQ18" i="21"/>
  <c r="BQ16" i="21"/>
  <c r="BQ17" i="21"/>
  <c r="BF20" i="6"/>
  <c r="BF19" i="6"/>
  <c r="DI18" i="6"/>
  <c r="FM19" i="6"/>
  <c r="FM20" i="6"/>
  <c r="DJ19" i="6"/>
  <c r="DJ20" i="6"/>
  <c r="FL18" i="6"/>
  <c r="S3" i="20"/>
  <c r="U4" i="20"/>
  <c r="BE21" i="6"/>
  <c r="DJ22" i="6"/>
  <c r="DJ17" i="6"/>
  <c r="BH5" i="6"/>
  <c r="BG8" i="6"/>
  <c r="FM22" i="6"/>
  <c r="FM17" i="6"/>
  <c r="BF17" i="6"/>
  <c r="BF22" i="6"/>
  <c r="DI21" i="6"/>
  <c r="FL21" i="6"/>
  <c r="FN8" i="6"/>
  <c r="FO5" i="6"/>
  <c r="DL5" i="6"/>
  <c r="DK8" i="6"/>
  <c r="O21" i="6"/>
  <c r="Q21" i="6" s="1"/>
  <c r="O17" i="6"/>
  <c r="S17" i="6"/>
  <c r="S16" i="6"/>
  <c r="A16" i="6"/>
  <c r="A17" i="6"/>
  <c r="A22" i="6"/>
  <c r="A14" i="6"/>
  <c r="FV14" i="21" l="1"/>
  <c r="FV13" i="21" s="1"/>
  <c r="BP14" i="21"/>
  <c r="BP13" i="21" s="1"/>
  <c r="FW25" i="21"/>
  <c r="BQ20" i="21"/>
  <c r="DV15" i="21"/>
  <c r="DU14" i="21"/>
  <c r="DU13" i="21" s="1"/>
  <c r="BQ15" i="21"/>
  <c r="DV25" i="21"/>
  <c r="BS8" i="21"/>
  <c r="BT5" i="21"/>
  <c r="FW15" i="21"/>
  <c r="BR24" i="21"/>
  <c r="BR28" i="21"/>
  <c r="BR27" i="21"/>
  <c r="BR26" i="21"/>
  <c r="BR21" i="21"/>
  <c r="BR23" i="21"/>
  <c r="BR19" i="21"/>
  <c r="BR22" i="21"/>
  <c r="BR18" i="21"/>
  <c r="BR16" i="21"/>
  <c r="BR17" i="21"/>
  <c r="FZ5" i="21"/>
  <c r="FY8" i="21"/>
  <c r="FX27" i="21"/>
  <c r="FX26" i="21"/>
  <c r="FX23" i="21"/>
  <c r="FX18" i="21"/>
  <c r="FX19" i="21"/>
  <c r="FX24" i="21"/>
  <c r="FX16" i="21"/>
  <c r="FX22" i="21"/>
  <c r="FX21" i="21"/>
  <c r="FX28" i="21"/>
  <c r="FX17" i="21"/>
  <c r="DW23" i="21"/>
  <c r="DW19" i="21"/>
  <c r="DW27" i="21"/>
  <c r="DW22" i="21"/>
  <c r="DW28" i="21"/>
  <c r="DW26" i="21"/>
  <c r="DW21" i="21"/>
  <c r="DW24" i="21"/>
  <c r="DW18" i="21"/>
  <c r="DW16" i="21"/>
  <c r="DW17" i="21"/>
  <c r="DY5" i="21"/>
  <c r="DX8" i="21"/>
  <c r="BQ25" i="21"/>
  <c r="FW20" i="21"/>
  <c r="DV20" i="21"/>
  <c r="DK19" i="6"/>
  <c r="DK20" i="6"/>
  <c r="FM18" i="6"/>
  <c r="FN20" i="6"/>
  <c r="FN19" i="6"/>
  <c r="BG20" i="6"/>
  <c r="BG19" i="6"/>
  <c r="BF18" i="6"/>
  <c r="DJ18" i="6"/>
  <c r="T3" i="20"/>
  <c r="V4" i="20"/>
  <c r="FN22" i="6"/>
  <c r="FN17" i="6"/>
  <c r="FM21" i="6"/>
  <c r="DJ21" i="6"/>
  <c r="BF21" i="6"/>
  <c r="BG17" i="6"/>
  <c r="BG22" i="6"/>
  <c r="DK22" i="6"/>
  <c r="DK17" i="6"/>
  <c r="BH8" i="6"/>
  <c r="BI5" i="6"/>
  <c r="FO8" i="6"/>
  <c r="FP5" i="6"/>
  <c r="DL8" i="6"/>
  <c r="DM5" i="6"/>
  <c r="B12" i="6"/>
  <c r="C12" i="6" s="1"/>
  <c r="D12" i="6" s="1"/>
  <c r="E12" i="6" s="1"/>
  <c r="F12" i="6" s="1"/>
  <c r="G12" i="6" s="1"/>
  <c r="H12" i="6" s="1"/>
  <c r="I12" i="6" s="1"/>
  <c r="J12" i="6" s="1"/>
  <c r="K12" i="6" s="1"/>
  <c r="L12" i="6" s="1"/>
  <c r="M12" i="6" s="1"/>
  <c r="N12" i="6" s="1"/>
  <c r="O12" i="6" s="1"/>
  <c r="P12" i="6" s="1"/>
  <c r="Q12" i="6" s="1"/>
  <c r="R12" i="6" s="1"/>
  <c r="S12" i="6" s="1"/>
  <c r="T12" i="6" s="1"/>
  <c r="U12" i="6" s="1"/>
  <c r="V12" i="6" s="1"/>
  <c r="W12" i="6" s="1"/>
  <c r="X12" i="6" s="1"/>
  <c r="Y12" i="6" s="1"/>
  <c r="Z12" i="6" s="1"/>
  <c r="AA12" i="6" s="1"/>
  <c r="AB12" i="6" s="1"/>
  <c r="AC12" i="6" s="1"/>
  <c r="AD12" i="6" s="1"/>
  <c r="AE12" i="6" s="1"/>
  <c r="AF12" i="6" s="1"/>
  <c r="AG12" i="6" s="1"/>
  <c r="AH12" i="6" s="1"/>
  <c r="AI12" i="6" s="1"/>
  <c r="AJ12" i="6" s="1"/>
  <c r="AK12" i="6" s="1"/>
  <c r="AL12" i="6" s="1"/>
  <c r="AM12" i="6" s="1"/>
  <c r="AN12" i="6" s="1"/>
  <c r="AO12" i="6" s="1"/>
  <c r="AP12" i="6" s="1"/>
  <c r="AQ12" i="6" s="1"/>
  <c r="BG18" i="6" l="1"/>
  <c r="BQ14" i="21"/>
  <c r="BQ13" i="21" s="1"/>
  <c r="FX25" i="21"/>
  <c r="DV14" i="21"/>
  <c r="DV13" i="21" s="1"/>
  <c r="BR25" i="21"/>
  <c r="DW25" i="21"/>
  <c r="FX15" i="21"/>
  <c r="FN18" i="6"/>
  <c r="DW20" i="21"/>
  <c r="BR20" i="21"/>
  <c r="DX28" i="21"/>
  <c r="DX27" i="21"/>
  <c r="DX26" i="21"/>
  <c r="DX22" i="21"/>
  <c r="DX24" i="21"/>
  <c r="DX16" i="21"/>
  <c r="DX18" i="21"/>
  <c r="DX23" i="21"/>
  <c r="DX19" i="21"/>
  <c r="DX17" i="21"/>
  <c r="DX21" i="21"/>
  <c r="FY28" i="21"/>
  <c r="FY27" i="21"/>
  <c r="FY26" i="21"/>
  <c r="FY23" i="21"/>
  <c r="FY22" i="21"/>
  <c r="FY19" i="21"/>
  <c r="FY21" i="21"/>
  <c r="FY17" i="21"/>
  <c r="FY16" i="21"/>
  <c r="FY24" i="21"/>
  <c r="FY18" i="21"/>
  <c r="DY8" i="21"/>
  <c r="DZ5" i="21"/>
  <c r="GA5" i="21"/>
  <c r="FZ8" i="21"/>
  <c r="FW14" i="21"/>
  <c r="FW13" i="21" s="1"/>
  <c r="BU5" i="21"/>
  <c r="BT8" i="21"/>
  <c r="DW15" i="21"/>
  <c r="FX20" i="21"/>
  <c r="BR15" i="21"/>
  <c r="BS28" i="21"/>
  <c r="BS27" i="21"/>
  <c r="BS26" i="21"/>
  <c r="BS23" i="21"/>
  <c r="BS24" i="21"/>
  <c r="BS22" i="21"/>
  <c r="BS17" i="21"/>
  <c r="BS16" i="21"/>
  <c r="BS21" i="21"/>
  <c r="BS19" i="21"/>
  <c r="BS18" i="21"/>
  <c r="DL19" i="6"/>
  <c r="DL20" i="6"/>
  <c r="FO20" i="6"/>
  <c r="FO19" i="6"/>
  <c r="BH20" i="6"/>
  <c r="BH19" i="6"/>
  <c r="DK18" i="6"/>
  <c r="U3" i="20"/>
  <c r="W4" i="20"/>
  <c r="DL22" i="6"/>
  <c r="DL17" i="6"/>
  <c r="FO22" i="6"/>
  <c r="FO17" i="6"/>
  <c r="FN21" i="6"/>
  <c r="BJ5" i="6"/>
  <c r="BI8" i="6"/>
  <c r="BG21" i="6"/>
  <c r="BH22" i="6"/>
  <c r="BH17" i="6"/>
  <c r="DK21" i="6"/>
  <c r="FP8" i="6"/>
  <c r="FQ5" i="6"/>
  <c r="DN5" i="6"/>
  <c r="DM8" i="6"/>
  <c r="FO18" i="6" l="1"/>
  <c r="FX14" i="21"/>
  <c r="FX13" i="21" s="1"/>
  <c r="DW14" i="21"/>
  <c r="DW13" i="21" s="1"/>
  <c r="BR14" i="21"/>
  <c r="BR13" i="21" s="1"/>
  <c r="FY20" i="21"/>
  <c r="BS20" i="21"/>
  <c r="FY15" i="21"/>
  <c r="DX15" i="21"/>
  <c r="DX25" i="21"/>
  <c r="FY25" i="21"/>
  <c r="BT28" i="21"/>
  <c r="BT27" i="21"/>
  <c r="BT26" i="21"/>
  <c r="BT21" i="21"/>
  <c r="BT23" i="21"/>
  <c r="BT19" i="21"/>
  <c r="BT24" i="21"/>
  <c r="BT22" i="21"/>
  <c r="BT16" i="21"/>
  <c r="BT17" i="21"/>
  <c r="BT18" i="21"/>
  <c r="BS15" i="21"/>
  <c r="BV5" i="21"/>
  <c r="BU8" i="21"/>
  <c r="FZ24" i="21"/>
  <c r="FZ23" i="21"/>
  <c r="FZ18" i="21"/>
  <c r="FZ21" i="21"/>
  <c r="FZ17" i="21"/>
  <c r="FZ27" i="21"/>
  <c r="FZ22" i="21"/>
  <c r="FZ28" i="21"/>
  <c r="FZ26" i="21"/>
  <c r="FZ19" i="21"/>
  <c r="FZ16" i="21"/>
  <c r="GA8" i="21"/>
  <c r="GB5" i="21"/>
  <c r="EA5" i="21"/>
  <c r="DZ8" i="21"/>
  <c r="BS25" i="21"/>
  <c r="DY23" i="21"/>
  <c r="DY28" i="21"/>
  <c r="DY27" i="21"/>
  <c r="DY26" i="21"/>
  <c r="DY22" i="21"/>
  <c r="DY21" i="21"/>
  <c r="DY24" i="21"/>
  <c r="DY19" i="21"/>
  <c r="DY18" i="21"/>
  <c r="DY16" i="21"/>
  <c r="DY17" i="21"/>
  <c r="DX20" i="21"/>
  <c r="BI20" i="6"/>
  <c r="BI19" i="6"/>
  <c r="BI18" i="6" s="1"/>
  <c r="DM19" i="6"/>
  <c r="DM20" i="6"/>
  <c r="FP20" i="6"/>
  <c r="FP19" i="6"/>
  <c r="BH18" i="6"/>
  <c r="DL18" i="6"/>
  <c r="V3" i="20"/>
  <c r="X4" i="20"/>
  <c r="BH21" i="6"/>
  <c r="BI17" i="6"/>
  <c r="BI22" i="6"/>
  <c r="FP22" i="6"/>
  <c r="FP17" i="6"/>
  <c r="BJ8" i="6"/>
  <c r="BK5" i="6"/>
  <c r="DM22" i="6"/>
  <c r="DM17" i="6"/>
  <c r="FO21" i="6"/>
  <c r="DL21" i="6"/>
  <c r="FQ8" i="6"/>
  <c r="FR5" i="6"/>
  <c r="DO5" i="6"/>
  <c r="DN8" i="6"/>
  <c r="DX14" i="21" l="1"/>
  <c r="DX13" i="21" s="1"/>
  <c r="FY14" i="21"/>
  <c r="FY13" i="21" s="1"/>
  <c r="BT25" i="21"/>
  <c r="DY15" i="21"/>
  <c r="FZ25" i="21"/>
  <c r="DM18" i="6"/>
  <c r="DY25" i="21"/>
  <c r="BT15" i="21"/>
  <c r="FZ20" i="21"/>
  <c r="DZ28" i="21"/>
  <c r="DZ27" i="21"/>
  <c r="DZ26" i="21"/>
  <c r="DZ22" i="21"/>
  <c r="DZ21" i="21"/>
  <c r="DZ24" i="21"/>
  <c r="DZ23" i="21"/>
  <c r="DZ18" i="21"/>
  <c r="DZ19" i="21"/>
  <c r="DZ16" i="21"/>
  <c r="DZ17" i="21"/>
  <c r="EB5" i="21"/>
  <c r="EA8" i="21"/>
  <c r="BT20" i="21"/>
  <c r="GC5" i="21"/>
  <c r="GB8" i="21"/>
  <c r="GA21" i="21"/>
  <c r="GA23" i="21"/>
  <c r="GA16" i="21"/>
  <c r="GA17" i="21"/>
  <c r="GA24" i="21"/>
  <c r="GA28" i="21"/>
  <c r="GA26" i="21"/>
  <c r="GA19" i="21"/>
  <c r="GA18" i="21"/>
  <c r="GA27" i="21"/>
  <c r="GA22" i="21"/>
  <c r="BU28" i="21"/>
  <c r="BU27" i="21"/>
  <c r="BU26" i="21"/>
  <c r="BU21" i="21"/>
  <c r="BU23" i="21"/>
  <c r="BU19" i="21"/>
  <c r="BU24" i="21"/>
  <c r="BU17" i="21"/>
  <c r="BU18" i="21"/>
  <c r="BU16" i="21"/>
  <c r="BU22" i="21"/>
  <c r="FZ15" i="21"/>
  <c r="BV8" i="21"/>
  <c r="BW5" i="21"/>
  <c r="DY20" i="21"/>
  <c r="BS14" i="21"/>
  <c r="BS13" i="21" s="1"/>
  <c r="DN19" i="6"/>
  <c r="DN20" i="6"/>
  <c r="BJ19" i="6"/>
  <c r="BJ20" i="6"/>
  <c r="FQ20" i="6"/>
  <c r="FQ19" i="6"/>
  <c r="FP18" i="6"/>
  <c r="W3" i="20"/>
  <c r="Y4" i="20"/>
  <c r="BI21" i="6"/>
  <c r="DN22" i="6"/>
  <c r="DN17" i="6"/>
  <c r="BK8" i="6"/>
  <c r="BL5" i="6"/>
  <c r="FP21" i="6"/>
  <c r="BJ17" i="6"/>
  <c r="BJ22" i="6"/>
  <c r="FQ22" i="6"/>
  <c r="FQ17" i="6"/>
  <c r="DM21" i="6"/>
  <c r="FR8" i="6"/>
  <c r="FS5" i="6"/>
  <c r="DP5" i="6"/>
  <c r="DO8" i="6"/>
  <c r="P22" i="6"/>
  <c r="BJ18" i="6" l="1"/>
  <c r="FZ14" i="21"/>
  <c r="FZ13" i="21" s="1"/>
  <c r="BU15" i="21"/>
  <c r="DY14" i="21"/>
  <c r="DY13" i="21" s="1"/>
  <c r="DZ25" i="21"/>
  <c r="GA20" i="21"/>
  <c r="BU20" i="21"/>
  <c r="GA15" i="21"/>
  <c r="BU25" i="21"/>
  <c r="BV24" i="21"/>
  <c r="BV28" i="21"/>
  <c r="BV27" i="21"/>
  <c r="BV26" i="21"/>
  <c r="BV23" i="21"/>
  <c r="BV21" i="21"/>
  <c r="BV22" i="21"/>
  <c r="BV19" i="21"/>
  <c r="BV16" i="21"/>
  <c r="BV17" i="21"/>
  <c r="BV18" i="21"/>
  <c r="GB28" i="21"/>
  <c r="GB27" i="21"/>
  <c r="GB26" i="21"/>
  <c r="GB21" i="21"/>
  <c r="GB23" i="21"/>
  <c r="GB22" i="21"/>
  <c r="GB16" i="21"/>
  <c r="GB19" i="21"/>
  <c r="GB24" i="21"/>
  <c r="GB17" i="21"/>
  <c r="GB18" i="21"/>
  <c r="DZ20" i="21"/>
  <c r="GD5" i="21"/>
  <c r="GC8" i="21"/>
  <c r="EA24" i="21"/>
  <c r="EA28" i="21"/>
  <c r="EA27" i="21"/>
  <c r="EA26" i="21"/>
  <c r="EA22" i="21"/>
  <c r="EA21" i="21"/>
  <c r="EA23" i="21"/>
  <c r="EA19" i="21"/>
  <c r="EA16" i="21"/>
  <c r="EA17" i="21"/>
  <c r="EA18" i="21"/>
  <c r="BX5" i="21"/>
  <c r="BW8" i="21"/>
  <c r="EB8" i="21"/>
  <c r="EC5" i="21"/>
  <c r="GA25" i="21"/>
  <c r="BT14" i="21"/>
  <c r="BT13" i="21" s="1"/>
  <c r="DZ15" i="21"/>
  <c r="DO19" i="6"/>
  <c r="DO20" i="6"/>
  <c r="FR19" i="6"/>
  <c r="FR20" i="6"/>
  <c r="FQ18" i="6"/>
  <c r="DN18" i="6"/>
  <c r="BK19" i="6"/>
  <c r="BK20" i="6"/>
  <c r="X3" i="20"/>
  <c r="Z4" i="20"/>
  <c r="BJ21" i="6"/>
  <c r="FR17" i="6"/>
  <c r="FR22" i="6"/>
  <c r="DN21" i="6"/>
  <c r="BL8" i="6"/>
  <c r="BM5" i="6"/>
  <c r="FQ21" i="6"/>
  <c r="BK17" i="6"/>
  <c r="BK22" i="6"/>
  <c r="DO22" i="6"/>
  <c r="DO17" i="6"/>
  <c r="FS8" i="6"/>
  <c r="FT5" i="6"/>
  <c r="DQ5" i="6"/>
  <c r="DP8" i="6"/>
  <c r="P21" i="6"/>
  <c r="DZ14" i="21" l="1"/>
  <c r="DZ13" i="21" s="1"/>
  <c r="GA14" i="21"/>
  <c r="GA13" i="21" s="1"/>
  <c r="BV25" i="21"/>
  <c r="BU14" i="21"/>
  <c r="BU13" i="21" s="1"/>
  <c r="EA25" i="21"/>
  <c r="BV15" i="21"/>
  <c r="BV20" i="21"/>
  <c r="GB25" i="21"/>
  <c r="EA20" i="21"/>
  <c r="GB15" i="21"/>
  <c r="GB20" i="21"/>
  <c r="EC8" i="21"/>
  <c r="ED5" i="21"/>
  <c r="EB24" i="21"/>
  <c r="EB28" i="21"/>
  <c r="EB27" i="21"/>
  <c r="EB26" i="21"/>
  <c r="EB21" i="21"/>
  <c r="EB19" i="21"/>
  <c r="EB22" i="21"/>
  <c r="EB16" i="21"/>
  <c r="EB17" i="21"/>
  <c r="EB23" i="21"/>
  <c r="EB18" i="21"/>
  <c r="GC28" i="21"/>
  <c r="GC27" i="21"/>
  <c r="GC26" i="21"/>
  <c r="GC19" i="21"/>
  <c r="GC17" i="21"/>
  <c r="GC21" i="21"/>
  <c r="GC23" i="21"/>
  <c r="GC16" i="21"/>
  <c r="GC24" i="21"/>
  <c r="GC18" i="21"/>
  <c r="GC22" i="21"/>
  <c r="BW28" i="21"/>
  <c r="BW27" i="21"/>
  <c r="BW26" i="21"/>
  <c r="BW23" i="21"/>
  <c r="BW22" i="21"/>
  <c r="BW24" i="21"/>
  <c r="BW21" i="21"/>
  <c r="BW16" i="21"/>
  <c r="BW17" i="21"/>
  <c r="BW18" i="21"/>
  <c r="BW19" i="21"/>
  <c r="BX8" i="21"/>
  <c r="BY5" i="21"/>
  <c r="GD8" i="21"/>
  <c r="GE5" i="21"/>
  <c r="EA15" i="21"/>
  <c r="FR18" i="6"/>
  <c r="DP20" i="6"/>
  <c r="DP19" i="6"/>
  <c r="BL19" i="6"/>
  <c r="BL20" i="6"/>
  <c r="DO18" i="6"/>
  <c r="BK18" i="6"/>
  <c r="FS19" i="6"/>
  <c r="FS20" i="6"/>
  <c r="Y3" i="20"/>
  <c r="AA4" i="20"/>
  <c r="BN5" i="6"/>
  <c r="BM8" i="6"/>
  <c r="FS17" i="6"/>
  <c r="FS22" i="6"/>
  <c r="BL17" i="6"/>
  <c r="BL22" i="6"/>
  <c r="DP22" i="6"/>
  <c r="DP17" i="6"/>
  <c r="DO21" i="6"/>
  <c r="FR21" i="6"/>
  <c r="BK21" i="6"/>
  <c r="R21" i="6"/>
  <c r="S21" i="6" s="1"/>
  <c r="FT8" i="6"/>
  <c r="FU5" i="6"/>
  <c r="DR5" i="6"/>
  <c r="DQ8" i="6"/>
  <c r="EA14" i="21" l="1"/>
  <c r="EA13" i="21" s="1"/>
  <c r="GB14" i="21"/>
  <c r="GB13" i="21" s="1"/>
  <c r="BW25" i="21"/>
  <c r="BW15" i="21"/>
  <c r="BW20" i="21"/>
  <c r="GC25" i="21"/>
  <c r="GC20" i="21"/>
  <c r="EB20" i="21"/>
  <c r="BV14" i="21"/>
  <c r="BV13" i="21" s="1"/>
  <c r="EB25" i="21"/>
  <c r="DP18" i="6"/>
  <c r="GC15" i="21"/>
  <c r="GD28" i="21"/>
  <c r="GD27" i="21"/>
  <c r="GD26" i="21"/>
  <c r="GD21" i="21"/>
  <c r="GD19" i="21"/>
  <c r="GD17" i="21"/>
  <c r="GD22" i="21"/>
  <c r="GD18" i="21"/>
  <c r="GD16" i="21"/>
  <c r="GD23" i="21"/>
  <c r="GD24" i="21"/>
  <c r="EE5" i="21"/>
  <c r="ED8" i="21"/>
  <c r="GF5" i="21"/>
  <c r="GE8" i="21"/>
  <c r="BY8" i="21"/>
  <c r="BZ5" i="21"/>
  <c r="EC28" i="21"/>
  <c r="EC27" i="21"/>
  <c r="EC26" i="21"/>
  <c r="EC24" i="21"/>
  <c r="EC23" i="21"/>
  <c r="EC22" i="21"/>
  <c r="EC17" i="21"/>
  <c r="EC16" i="21"/>
  <c r="EC19" i="21"/>
  <c r="EC21" i="21"/>
  <c r="EC18" i="21"/>
  <c r="BX28" i="21"/>
  <c r="BX27" i="21"/>
  <c r="BX26" i="21"/>
  <c r="BX24" i="21"/>
  <c r="BX23" i="21"/>
  <c r="BX22" i="21"/>
  <c r="BX21" i="21"/>
  <c r="BX16" i="21"/>
  <c r="BX17" i="21"/>
  <c r="BX18" i="21"/>
  <c r="BX19" i="21"/>
  <c r="EB15" i="21"/>
  <c r="BM19" i="6"/>
  <c r="BM20" i="6"/>
  <c r="DQ20" i="6"/>
  <c r="DQ19" i="6"/>
  <c r="BL18" i="6"/>
  <c r="FT20" i="6"/>
  <c r="FT19" i="6"/>
  <c r="FS18" i="6"/>
  <c r="Z3" i="20"/>
  <c r="AB4" i="20"/>
  <c r="FS21" i="6"/>
  <c r="BL21" i="6"/>
  <c r="DQ17" i="6"/>
  <c r="DQ22" i="6"/>
  <c r="FT17" i="6"/>
  <c r="FT22" i="6"/>
  <c r="BM22" i="6"/>
  <c r="BM17" i="6"/>
  <c r="DP21" i="6"/>
  <c r="BO5" i="6"/>
  <c r="BN8" i="6"/>
  <c r="FU8" i="6"/>
  <c r="FV5" i="6"/>
  <c r="DR8" i="6"/>
  <c r="DS5" i="6"/>
  <c r="EB14" i="21" l="1"/>
  <c r="EB13" i="21" s="1"/>
  <c r="GC14" i="21"/>
  <c r="GC13" i="21" s="1"/>
  <c r="EC25" i="21"/>
  <c r="GD25" i="21"/>
  <c r="BX15" i="21"/>
  <c r="GD15" i="21"/>
  <c r="BX25" i="21"/>
  <c r="BW14" i="21"/>
  <c r="BW13" i="21" s="1"/>
  <c r="BX20" i="21"/>
  <c r="DQ18" i="6"/>
  <c r="CA5" i="21"/>
  <c r="BZ8" i="21"/>
  <c r="BY26" i="21"/>
  <c r="BY23" i="21"/>
  <c r="BY19" i="21"/>
  <c r="BY22" i="21"/>
  <c r="BY27" i="21"/>
  <c r="BY24" i="21"/>
  <c r="BY21" i="21"/>
  <c r="BY28" i="21"/>
  <c r="BY16" i="21"/>
  <c r="BY17" i="21"/>
  <c r="BY18" i="21"/>
  <c r="GD20" i="21"/>
  <c r="EC20" i="21"/>
  <c r="GE23" i="21"/>
  <c r="GE18" i="21"/>
  <c r="GE19" i="21"/>
  <c r="GE17" i="21"/>
  <c r="GE24" i="21"/>
  <c r="GE16" i="21"/>
  <c r="GE28" i="21"/>
  <c r="GE26" i="21"/>
  <c r="GE22" i="21"/>
  <c r="GE21" i="21"/>
  <c r="GE27" i="21"/>
  <c r="GG5" i="21"/>
  <c r="GF8" i="21"/>
  <c r="EC15" i="21"/>
  <c r="ED28" i="21"/>
  <c r="ED27" i="21"/>
  <c r="ED26" i="21"/>
  <c r="ED21" i="21"/>
  <c r="ED19" i="21"/>
  <c r="ED24" i="21"/>
  <c r="ED23" i="21"/>
  <c r="ED22" i="21"/>
  <c r="ED18" i="21"/>
  <c r="ED17" i="21"/>
  <c r="ED16" i="21"/>
  <c r="EE8" i="21"/>
  <c r="EF5" i="21"/>
  <c r="DR20" i="6"/>
  <c r="DR19" i="6"/>
  <c r="DR18" i="6" s="1"/>
  <c r="FU19" i="6"/>
  <c r="FU20" i="6"/>
  <c r="BN19" i="6"/>
  <c r="BN20" i="6"/>
  <c r="FT18" i="6"/>
  <c r="BM18" i="6"/>
  <c r="AA3" i="20"/>
  <c r="AC4" i="20"/>
  <c r="DR22" i="6"/>
  <c r="DR17" i="6"/>
  <c r="BN17" i="6"/>
  <c r="BN22" i="6"/>
  <c r="BP5" i="6"/>
  <c r="BO8" i="6"/>
  <c r="FU22" i="6"/>
  <c r="FU17" i="6"/>
  <c r="FT21" i="6"/>
  <c r="BM21" i="6"/>
  <c r="DQ21" i="6"/>
  <c r="FV8" i="6"/>
  <c r="FW5" i="6"/>
  <c r="DS8" i="6"/>
  <c r="DT5" i="6"/>
  <c r="GD14" i="21" l="1"/>
  <c r="GD13" i="21" s="1"/>
  <c r="BX14" i="21"/>
  <c r="BX13" i="21" s="1"/>
  <c r="ED25" i="21"/>
  <c r="EC14" i="21"/>
  <c r="EC13" i="21" s="1"/>
  <c r="ED20" i="21"/>
  <c r="GE15" i="21"/>
  <c r="BY20" i="21"/>
  <c r="GE25" i="21"/>
  <c r="BY15" i="21"/>
  <c r="BN18" i="6"/>
  <c r="ED15" i="21"/>
  <c r="GF28" i="21"/>
  <c r="GF26" i="21"/>
  <c r="GF23" i="21"/>
  <c r="GF27" i="21"/>
  <c r="GF21" i="21"/>
  <c r="GF18" i="21"/>
  <c r="GF24" i="21"/>
  <c r="GF19" i="21"/>
  <c r="GF17" i="21"/>
  <c r="GF16" i="21"/>
  <c r="GF22" i="21"/>
  <c r="GG8" i="21"/>
  <c r="GH5" i="21"/>
  <c r="BY25" i="21"/>
  <c r="EG5" i="21"/>
  <c r="EF8" i="21"/>
  <c r="EE24" i="21"/>
  <c r="EE28" i="21"/>
  <c r="EE27" i="21"/>
  <c r="EE26" i="21"/>
  <c r="EE21" i="21"/>
  <c r="EE19" i="21"/>
  <c r="EE23" i="21"/>
  <c r="EE22" i="21"/>
  <c r="EE17" i="21"/>
  <c r="EE18" i="21"/>
  <c r="EE16" i="21"/>
  <c r="BZ28" i="21"/>
  <c r="BZ27" i="21"/>
  <c r="BZ26" i="21"/>
  <c r="BZ24" i="21"/>
  <c r="BZ22" i="21"/>
  <c r="BZ23" i="21"/>
  <c r="BZ16" i="21"/>
  <c r="BZ19" i="21"/>
  <c r="BZ18" i="21"/>
  <c r="BZ17" i="21"/>
  <c r="BZ21" i="21"/>
  <c r="GE20" i="21"/>
  <c r="CB5" i="21"/>
  <c r="CA8" i="21"/>
  <c r="FU18" i="6"/>
  <c r="BO19" i="6"/>
  <c r="BO20" i="6"/>
  <c r="DS20" i="6"/>
  <c r="DS19" i="6"/>
  <c r="FV19" i="6"/>
  <c r="FV20" i="6"/>
  <c r="AB3" i="20"/>
  <c r="AD4" i="20"/>
  <c r="BN21" i="6"/>
  <c r="DS22" i="6"/>
  <c r="DS17" i="6"/>
  <c r="BP8" i="6"/>
  <c r="BQ5" i="6"/>
  <c r="DR21" i="6"/>
  <c r="FV22" i="6"/>
  <c r="FV17" i="6"/>
  <c r="FU21" i="6"/>
  <c r="BO17" i="6"/>
  <c r="BO22" i="6"/>
  <c r="FX5" i="6"/>
  <c r="FW8" i="6"/>
  <c r="DT8" i="6"/>
  <c r="DU5" i="6"/>
  <c r="DS18" i="6" l="1"/>
  <c r="GE14" i="21"/>
  <c r="GE13" i="21" s="1"/>
  <c r="BY14" i="21"/>
  <c r="BY13" i="21" s="1"/>
  <c r="ED14" i="21"/>
  <c r="ED13" i="21" s="1"/>
  <c r="BZ25" i="21"/>
  <c r="EE25" i="21"/>
  <c r="EE15" i="21"/>
  <c r="FV18" i="6"/>
  <c r="EE20" i="21"/>
  <c r="CA23" i="21"/>
  <c r="CA28" i="21"/>
  <c r="CA27" i="21"/>
  <c r="CA26" i="21"/>
  <c r="CA22" i="21"/>
  <c r="CA24" i="21"/>
  <c r="CA21" i="21"/>
  <c r="CA16" i="21"/>
  <c r="CA17" i="21"/>
  <c r="CA18" i="21"/>
  <c r="CA19" i="21"/>
  <c r="GF20" i="21"/>
  <c r="CC5" i="21"/>
  <c r="CB8" i="21"/>
  <c r="EF24" i="21"/>
  <c r="EF28" i="21"/>
  <c r="EF27" i="21"/>
  <c r="EF26" i="21"/>
  <c r="EF23" i="21"/>
  <c r="EF21" i="21"/>
  <c r="EF22" i="21"/>
  <c r="EF18" i="21"/>
  <c r="EF16" i="21"/>
  <c r="EF19" i="21"/>
  <c r="EF17" i="21"/>
  <c r="EH5" i="21"/>
  <c r="EG8" i="21"/>
  <c r="BZ20" i="21"/>
  <c r="GF25" i="21"/>
  <c r="GI5" i="21"/>
  <c r="GH8" i="21"/>
  <c r="GG23" i="21"/>
  <c r="GG22" i="21"/>
  <c r="GG21" i="21"/>
  <c r="GG24" i="21"/>
  <c r="GG18" i="21"/>
  <c r="GG17" i="21"/>
  <c r="GG27" i="21"/>
  <c r="GG19" i="21"/>
  <c r="GG16" i="21"/>
  <c r="GG28" i="21"/>
  <c r="GG26" i="21"/>
  <c r="BZ15" i="21"/>
  <c r="GF15" i="21"/>
  <c r="DT19" i="6"/>
  <c r="DT20" i="6"/>
  <c r="FW19" i="6"/>
  <c r="FW20" i="6"/>
  <c r="BO18" i="6"/>
  <c r="BP20" i="6"/>
  <c r="BP19" i="6"/>
  <c r="AC3" i="20"/>
  <c r="AE4" i="20"/>
  <c r="BO21" i="6"/>
  <c r="BQ8" i="6"/>
  <c r="BR5" i="6"/>
  <c r="DT22" i="6"/>
  <c r="DT17" i="6"/>
  <c r="FW22" i="6"/>
  <c r="FW17" i="6"/>
  <c r="BP17" i="6"/>
  <c r="BP22" i="6"/>
  <c r="FV21" i="6"/>
  <c r="DS21" i="6"/>
  <c r="FY5" i="6"/>
  <c r="FX8" i="6"/>
  <c r="DU8" i="6"/>
  <c r="DV5" i="6"/>
  <c r="CA25" i="21" l="1"/>
  <c r="EE14" i="21"/>
  <c r="EE13" i="21" s="1"/>
  <c r="GG15" i="21"/>
  <c r="BZ14" i="21"/>
  <c r="BZ13" i="21" s="1"/>
  <c r="CA15" i="21"/>
  <c r="GG25" i="21"/>
  <c r="CA20" i="21"/>
  <c r="EF25" i="21"/>
  <c r="GF14" i="21"/>
  <c r="GF13" i="21" s="1"/>
  <c r="EF20" i="21"/>
  <c r="GG20" i="21"/>
  <c r="EF15" i="21"/>
  <c r="DT18" i="6"/>
  <c r="GI8" i="21"/>
  <c r="GJ5" i="21"/>
  <c r="GH28" i="21"/>
  <c r="GH27" i="21"/>
  <c r="GH26" i="21"/>
  <c r="GH18" i="21"/>
  <c r="GH19" i="21"/>
  <c r="GH17" i="21"/>
  <c r="GH16" i="21"/>
  <c r="GH23" i="21"/>
  <c r="GH21" i="21"/>
  <c r="GH24" i="21"/>
  <c r="GH22" i="21"/>
  <c r="EG28" i="21"/>
  <c r="EG27" i="21"/>
  <c r="EG26" i="21"/>
  <c r="EG23" i="21"/>
  <c r="EG24" i="21"/>
  <c r="EG22" i="21"/>
  <c r="EG19" i="21"/>
  <c r="EG18" i="21"/>
  <c r="EG21" i="21"/>
  <c r="EG16" i="21"/>
  <c r="EG17" i="21"/>
  <c r="EH8" i="21"/>
  <c r="EI5" i="21"/>
  <c r="CB28" i="21"/>
  <c r="CB27" i="21"/>
  <c r="CB26" i="21"/>
  <c r="CB22" i="21"/>
  <c r="CB24" i="21"/>
  <c r="CB21" i="21"/>
  <c r="CB23" i="21"/>
  <c r="CB19" i="21"/>
  <c r="CB18" i="21"/>
  <c r="CB16" i="21"/>
  <c r="CB17" i="21"/>
  <c r="CC8" i="21"/>
  <c r="CD5" i="21"/>
  <c r="BQ20" i="6"/>
  <c r="BQ19" i="6"/>
  <c r="FW18" i="6"/>
  <c r="DU19" i="6"/>
  <c r="DU20" i="6"/>
  <c r="FX19" i="6"/>
  <c r="FX20" i="6"/>
  <c r="BP18" i="6"/>
  <c r="AD3" i="20"/>
  <c r="AF4" i="20"/>
  <c r="BP21" i="6"/>
  <c r="FW21" i="6"/>
  <c r="DT21" i="6"/>
  <c r="DU17" i="6"/>
  <c r="DU22" i="6"/>
  <c r="BS5" i="6"/>
  <c r="BR8" i="6"/>
  <c r="FX22" i="6"/>
  <c r="FX17" i="6"/>
  <c r="BQ22" i="6"/>
  <c r="BQ17" i="6"/>
  <c r="FZ5" i="6"/>
  <c r="FY8" i="6"/>
  <c r="DW5" i="6"/>
  <c r="DV8" i="6"/>
  <c r="GG14" i="21" l="1"/>
  <c r="GG13" i="21" s="1"/>
  <c r="DU18" i="6"/>
  <c r="CA14" i="21"/>
  <c r="CA13" i="21" s="1"/>
  <c r="CB15" i="21"/>
  <c r="EF14" i="21"/>
  <c r="EF13" i="21" s="1"/>
  <c r="CB25" i="21"/>
  <c r="GH25" i="21"/>
  <c r="EG25" i="21"/>
  <c r="EG15" i="21"/>
  <c r="EG20" i="21"/>
  <c r="GH15" i="21"/>
  <c r="BQ18" i="6"/>
  <c r="GH20" i="21"/>
  <c r="CB20" i="21"/>
  <c r="CD8" i="21"/>
  <c r="CE5" i="21"/>
  <c r="CC24" i="21"/>
  <c r="CC28" i="21"/>
  <c r="CC27" i="21"/>
  <c r="CC26" i="21"/>
  <c r="CC22" i="21"/>
  <c r="CC21" i="21"/>
  <c r="CC23" i="21"/>
  <c r="CC16" i="21"/>
  <c r="CC17" i="21"/>
  <c r="CC18" i="21"/>
  <c r="CC19" i="21"/>
  <c r="EJ5" i="21"/>
  <c r="EI8" i="21"/>
  <c r="GK5" i="21"/>
  <c r="GJ8" i="21"/>
  <c r="EH28" i="21"/>
  <c r="EH27" i="21"/>
  <c r="EH26" i="21"/>
  <c r="EH24" i="21"/>
  <c r="EH23" i="21"/>
  <c r="EH22" i="21"/>
  <c r="EH21" i="21"/>
  <c r="EH16" i="21"/>
  <c r="EH18" i="21"/>
  <c r="EH17" i="21"/>
  <c r="EH19" i="21"/>
  <c r="GI28" i="21"/>
  <c r="GI27" i="21"/>
  <c r="GI26" i="21"/>
  <c r="GI23" i="21"/>
  <c r="GI21" i="21"/>
  <c r="GI19" i="21"/>
  <c r="GI24" i="21"/>
  <c r="GI16" i="21"/>
  <c r="GI22" i="21"/>
  <c r="GI18" i="21"/>
  <c r="GI17" i="21"/>
  <c r="DV19" i="6"/>
  <c r="DV20" i="6"/>
  <c r="FY19" i="6"/>
  <c r="FY20" i="6"/>
  <c r="BR20" i="6"/>
  <c r="BR19" i="6"/>
  <c r="FX18" i="6"/>
  <c r="AE3" i="20"/>
  <c r="AG4" i="20"/>
  <c r="BS8" i="6"/>
  <c r="BT5" i="6"/>
  <c r="DV17" i="6"/>
  <c r="DV22" i="6"/>
  <c r="FY17" i="6"/>
  <c r="FY22" i="6"/>
  <c r="BQ21" i="6"/>
  <c r="BR17" i="6"/>
  <c r="BR22" i="6"/>
  <c r="FX21" i="6"/>
  <c r="DU21" i="6"/>
  <c r="FZ8" i="6"/>
  <c r="GA5" i="6"/>
  <c r="DW8" i="6"/>
  <c r="DX5" i="6"/>
  <c r="EH20" i="21" l="1"/>
  <c r="CB14" i="21"/>
  <c r="CB13" i="21" s="1"/>
  <c r="GI25" i="21"/>
  <c r="GH14" i="21"/>
  <c r="GH13" i="21" s="1"/>
  <c r="EH25" i="21"/>
  <c r="CC20" i="21"/>
  <c r="GI15" i="21"/>
  <c r="CC25" i="21"/>
  <c r="EG14" i="21"/>
  <c r="EG13" i="21" s="1"/>
  <c r="GJ27" i="21"/>
  <c r="GJ26" i="21"/>
  <c r="GJ23" i="21"/>
  <c r="GJ28" i="21"/>
  <c r="GJ16" i="21"/>
  <c r="GJ18" i="21"/>
  <c r="GJ22" i="21"/>
  <c r="GJ19" i="21"/>
  <c r="GJ21" i="21"/>
  <c r="GJ17" i="21"/>
  <c r="GJ24" i="21"/>
  <c r="GL5" i="21"/>
  <c r="GK8" i="21"/>
  <c r="EI27" i="21"/>
  <c r="EI19" i="21"/>
  <c r="EI23" i="21"/>
  <c r="EI24" i="21"/>
  <c r="EI22" i="21"/>
  <c r="EI28" i="21"/>
  <c r="EI26" i="21"/>
  <c r="EI21" i="21"/>
  <c r="EI18" i="21"/>
  <c r="EI16" i="21"/>
  <c r="EI17" i="21"/>
  <c r="EJ8" i="21"/>
  <c r="EK5" i="21"/>
  <c r="CE8" i="21"/>
  <c r="CF5" i="21"/>
  <c r="EH15" i="21"/>
  <c r="CD24" i="21"/>
  <c r="CD28" i="21"/>
  <c r="CD27" i="21"/>
  <c r="CD26" i="21"/>
  <c r="CD21" i="21"/>
  <c r="CD19" i="21"/>
  <c r="CD22" i="21"/>
  <c r="CD23" i="21"/>
  <c r="CD16" i="21"/>
  <c r="CD17" i="21"/>
  <c r="CD18" i="21"/>
  <c r="CC15" i="21"/>
  <c r="GI20" i="21"/>
  <c r="BS20" i="6"/>
  <c r="BS19" i="6"/>
  <c r="BS18" i="6" s="1"/>
  <c r="FY18" i="6"/>
  <c r="DW19" i="6"/>
  <c r="DW20" i="6"/>
  <c r="FZ20" i="6"/>
  <c r="FZ19" i="6"/>
  <c r="BR18" i="6"/>
  <c r="DV18" i="6"/>
  <c r="AF3" i="20"/>
  <c r="AH4" i="20"/>
  <c r="BR21" i="6"/>
  <c r="DW22" i="6"/>
  <c r="DW17" i="6"/>
  <c r="FY21" i="6"/>
  <c r="FZ17" i="6"/>
  <c r="FZ22" i="6"/>
  <c r="BU5" i="6"/>
  <c r="BT8" i="6"/>
  <c r="DV21" i="6"/>
  <c r="BS22" i="6"/>
  <c r="BS17" i="6"/>
  <c r="GA8" i="6"/>
  <c r="GB5" i="6"/>
  <c r="DX8" i="6"/>
  <c r="DY5" i="6"/>
  <c r="EH14" i="21" l="1"/>
  <c r="EH13" i="21" s="1"/>
  <c r="GI14" i="21"/>
  <c r="GI13" i="21" s="1"/>
  <c r="GJ25" i="21"/>
  <c r="CD25" i="21"/>
  <c r="EI20" i="21"/>
  <c r="CC14" i="21"/>
  <c r="CC13" i="21" s="1"/>
  <c r="EI15" i="21"/>
  <c r="CD20" i="21"/>
  <c r="GJ20" i="21"/>
  <c r="EI25" i="21"/>
  <c r="FZ18" i="6"/>
  <c r="GM5" i="21"/>
  <c r="GL8" i="21"/>
  <c r="GJ15" i="21"/>
  <c r="CG5" i="21"/>
  <c r="CF8" i="21"/>
  <c r="CE28" i="21"/>
  <c r="CE27" i="21"/>
  <c r="CE26" i="21"/>
  <c r="CE24" i="21"/>
  <c r="CE23" i="21"/>
  <c r="CE22" i="21"/>
  <c r="CE17" i="21"/>
  <c r="CE16" i="21"/>
  <c r="CE18" i="21"/>
  <c r="CE19" i="21"/>
  <c r="CE21" i="21"/>
  <c r="CD15" i="21"/>
  <c r="EK8" i="21"/>
  <c r="EL5" i="21"/>
  <c r="EJ28" i="21"/>
  <c r="EJ27" i="21"/>
  <c r="EJ26" i="21"/>
  <c r="EJ23" i="21"/>
  <c r="EJ24" i="21"/>
  <c r="EJ22" i="21"/>
  <c r="EJ21" i="21"/>
  <c r="EJ19" i="21"/>
  <c r="EJ16" i="21"/>
  <c r="EJ18" i="21"/>
  <c r="EJ17" i="21"/>
  <c r="GK28" i="21"/>
  <c r="GK27" i="21"/>
  <c r="GK26" i="21"/>
  <c r="GK23" i="21"/>
  <c r="GK22" i="21"/>
  <c r="GK18" i="21"/>
  <c r="GK16" i="21"/>
  <c r="GK24" i="21"/>
  <c r="GK17" i="21"/>
  <c r="GK21" i="21"/>
  <c r="GK19" i="21"/>
  <c r="BT20" i="6"/>
  <c r="BT19" i="6"/>
  <c r="BT18" i="6" s="1"/>
  <c r="DW18" i="6"/>
  <c r="DX19" i="6"/>
  <c r="DX20" i="6"/>
  <c r="GA19" i="6"/>
  <c r="GA20" i="6"/>
  <c r="AG3" i="20"/>
  <c r="AI4" i="20"/>
  <c r="FZ21" i="6"/>
  <c r="DX22" i="6"/>
  <c r="DX17" i="6"/>
  <c r="BT22" i="6"/>
  <c r="BT17" i="6"/>
  <c r="BU8" i="6"/>
  <c r="BV5" i="6"/>
  <c r="DW21" i="6"/>
  <c r="GA17" i="6"/>
  <c r="GA22" i="6"/>
  <c r="BS21" i="6"/>
  <c r="GB8" i="6"/>
  <c r="GC5" i="6"/>
  <c r="DY8" i="6"/>
  <c r="DZ5" i="6"/>
  <c r="GJ14" i="21" l="1"/>
  <c r="GJ13" i="21" s="1"/>
  <c r="EI14" i="21"/>
  <c r="EI13" i="21" s="1"/>
  <c r="CD14" i="21"/>
  <c r="CD13" i="21" s="1"/>
  <c r="GK25" i="21"/>
  <c r="CE25" i="21"/>
  <c r="GA18" i="6"/>
  <c r="EJ25" i="21"/>
  <c r="EM5" i="21"/>
  <c r="EL8" i="21"/>
  <c r="EK23" i="21"/>
  <c r="EK28" i="21"/>
  <c r="EK27" i="21"/>
  <c r="EK26" i="21"/>
  <c r="EK24" i="21"/>
  <c r="EK22" i="21"/>
  <c r="EK21" i="21"/>
  <c r="EK19" i="21"/>
  <c r="EK18" i="21"/>
  <c r="EK16" i="21"/>
  <c r="EK17" i="21"/>
  <c r="CF28" i="21"/>
  <c r="CF27" i="21"/>
  <c r="CF26" i="21"/>
  <c r="CF24" i="21"/>
  <c r="CF21" i="21"/>
  <c r="CF19" i="21"/>
  <c r="CF23" i="21"/>
  <c r="CF22" i="21"/>
  <c r="CF17" i="21"/>
  <c r="CF18" i="21"/>
  <c r="CF16" i="21"/>
  <c r="GK20" i="21"/>
  <c r="EJ15" i="21"/>
  <c r="CE20" i="21"/>
  <c r="CH5" i="21"/>
  <c r="CG8" i="21"/>
  <c r="EJ20" i="21"/>
  <c r="GL23" i="21"/>
  <c r="GL24" i="21"/>
  <c r="GL21" i="21"/>
  <c r="GL26" i="21"/>
  <c r="GL27" i="21"/>
  <c r="GL18" i="21"/>
  <c r="GL22" i="21"/>
  <c r="GL28" i="21"/>
  <c r="GL16" i="21"/>
  <c r="GL19" i="21"/>
  <c r="GL17" i="21"/>
  <c r="GK15" i="21"/>
  <c r="CE15" i="21"/>
  <c r="GM8" i="21"/>
  <c r="GN5" i="21"/>
  <c r="DX18" i="6"/>
  <c r="BU19" i="6"/>
  <c r="BU18" i="6" s="1"/>
  <c r="BU20" i="6"/>
  <c r="DY19" i="6"/>
  <c r="DY20" i="6"/>
  <c r="GB20" i="6"/>
  <c r="GB19" i="6"/>
  <c r="AH3" i="20"/>
  <c r="AJ4" i="20"/>
  <c r="GA21" i="6"/>
  <c r="BT21" i="6"/>
  <c r="DY22" i="6"/>
  <c r="DY17" i="6"/>
  <c r="GB17" i="6"/>
  <c r="GB22" i="6"/>
  <c r="BW5" i="6"/>
  <c r="BV8" i="6"/>
  <c r="BU17" i="6"/>
  <c r="BU22" i="6"/>
  <c r="DX21" i="6"/>
  <c r="GC8" i="6"/>
  <c r="GD5" i="6"/>
  <c r="EA5" i="6"/>
  <c r="DZ8" i="6"/>
  <c r="GK14" i="21" l="1"/>
  <c r="GK13" i="21" s="1"/>
  <c r="CF25" i="21"/>
  <c r="CE14" i="21"/>
  <c r="CE13" i="21" s="1"/>
  <c r="GL25" i="21"/>
  <c r="EK25" i="21"/>
  <c r="GL20" i="21"/>
  <c r="EK20" i="21"/>
  <c r="CF20" i="21"/>
  <c r="CG28" i="21"/>
  <c r="CG27" i="21"/>
  <c r="CG26" i="21"/>
  <c r="CG24" i="21"/>
  <c r="CG21" i="21"/>
  <c r="CG19" i="21"/>
  <c r="CG23" i="21"/>
  <c r="CG17" i="21"/>
  <c r="CG22" i="21"/>
  <c r="CG18" i="21"/>
  <c r="CG16" i="21"/>
  <c r="CI5" i="21"/>
  <c r="CH8" i="21"/>
  <c r="GL15" i="21"/>
  <c r="EJ14" i="21"/>
  <c r="EJ13" i="21" s="1"/>
  <c r="EL28" i="21"/>
  <c r="EL27" i="21"/>
  <c r="EL26" i="21"/>
  <c r="EL24" i="21"/>
  <c r="EL23" i="21"/>
  <c r="EL22" i="21"/>
  <c r="EL21" i="21"/>
  <c r="EL18" i="21"/>
  <c r="EL16" i="21"/>
  <c r="EL17" i="21"/>
  <c r="EL19" i="21"/>
  <c r="EN5" i="21"/>
  <c r="EM8" i="21"/>
  <c r="GN8" i="21"/>
  <c r="GO5" i="21"/>
  <c r="GM21" i="21"/>
  <c r="GM23" i="21"/>
  <c r="GM28" i="21"/>
  <c r="GM19" i="21"/>
  <c r="GM18" i="21"/>
  <c r="GM26" i="21"/>
  <c r="GM17" i="21"/>
  <c r="GM27" i="21"/>
  <c r="GM24" i="21"/>
  <c r="GM16" i="21"/>
  <c r="GM22" i="21"/>
  <c r="CF15" i="21"/>
  <c r="EK15" i="21"/>
  <c r="BV19" i="6"/>
  <c r="BV20" i="6"/>
  <c r="DY18" i="6"/>
  <c r="DZ19" i="6"/>
  <c r="DZ20" i="6"/>
  <c r="GB18" i="6"/>
  <c r="GC20" i="6"/>
  <c r="GC19" i="6"/>
  <c r="AI3" i="20"/>
  <c r="AK4" i="20"/>
  <c r="BU21" i="6"/>
  <c r="DZ22" i="6"/>
  <c r="DZ17" i="6"/>
  <c r="BV17" i="6"/>
  <c r="BV22" i="6"/>
  <c r="DY21" i="6"/>
  <c r="GC22" i="6"/>
  <c r="GC17" i="6"/>
  <c r="BX5" i="6"/>
  <c r="BW8" i="6"/>
  <c r="GB21" i="6"/>
  <c r="GD8" i="6"/>
  <c r="GE5" i="6"/>
  <c r="EB5" i="6"/>
  <c r="EA8" i="6"/>
  <c r="CF14" i="21" l="1"/>
  <c r="CF13" i="21" s="1"/>
  <c r="GL14" i="21"/>
  <c r="GL13" i="21" s="1"/>
  <c r="EK14" i="21"/>
  <c r="EK13" i="21" s="1"/>
  <c r="CG25" i="21"/>
  <c r="CG15" i="21"/>
  <c r="EL20" i="21"/>
  <c r="BV18" i="6"/>
  <c r="GC18" i="6"/>
  <c r="GM20" i="21"/>
  <c r="GP5" i="21"/>
  <c r="GO8" i="21"/>
  <c r="EL25" i="21"/>
  <c r="GN28" i="21"/>
  <c r="GN27" i="21"/>
  <c r="GN26" i="21"/>
  <c r="GN21" i="21"/>
  <c r="GN23" i="21"/>
  <c r="GN22" i="21"/>
  <c r="GN19" i="21"/>
  <c r="GN16" i="21"/>
  <c r="GN17" i="21"/>
  <c r="GN18" i="21"/>
  <c r="GN24" i="21"/>
  <c r="CG20" i="21"/>
  <c r="GM15" i="21"/>
  <c r="EM24" i="21"/>
  <c r="EM28" i="21"/>
  <c r="EM27" i="21"/>
  <c r="EM26" i="21"/>
  <c r="EM23" i="21"/>
  <c r="EM22" i="21"/>
  <c r="EM21" i="21"/>
  <c r="EM18" i="21"/>
  <c r="EM16" i="21"/>
  <c r="EM17" i="21"/>
  <c r="EM19" i="21"/>
  <c r="EN8" i="21"/>
  <c r="EO5" i="21"/>
  <c r="CH24" i="21"/>
  <c r="CH28" i="21"/>
  <c r="CH27" i="21"/>
  <c r="CH26" i="21"/>
  <c r="CH23" i="21"/>
  <c r="CH21" i="21"/>
  <c r="CH22" i="21"/>
  <c r="CH18" i="21"/>
  <c r="CH19" i="21"/>
  <c r="CH16" i="21"/>
  <c r="CH17" i="21"/>
  <c r="GM25" i="21"/>
  <c r="EL15" i="21"/>
  <c r="EL14" i="21" s="1"/>
  <c r="EL13" i="21" s="1"/>
  <c r="CJ5" i="21"/>
  <c r="CI8" i="21"/>
  <c r="EA19" i="6"/>
  <c r="EA20" i="6"/>
  <c r="DZ18" i="6"/>
  <c r="GD19" i="6"/>
  <c r="GD20" i="6"/>
  <c r="BW19" i="6"/>
  <c r="BW20" i="6"/>
  <c r="DZ21" i="6"/>
  <c r="AJ3" i="20"/>
  <c r="AL4" i="20"/>
  <c r="BV21" i="6"/>
  <c r="EA22" i="6"/>
  <c r="EA17" i="6"/>
  <c r="GC21" i="6"/>
  <c r="GD22" i="6"/>
  <c r="GD17" i="6"/>
  <c r="BW17" i="6"/>
  <c r="BW22" i="6"/>
  <c r="BY5" i="6"/>
  <c r="BX8" i="6"/>
  <c r="GE8" i="6"/>
  <c r="GF5" i="6"/>
  <c r="EC5" i="6"/>
  <c r="EB8" i="6"/>
  <c r="CG14" i="21" l="1"/>
  <c r="CG13" i="21" s="1"/>
  <c r="GN25" i="21"/>
  <c r="EM25" i="21"/>
  <c r="CH25" i="21"/>
  <c r="CJ8" i="21"/>
  <c r="CK5" i="21"/>
  <c r="GN20" i="21"/>
  <c r="EO8" i="21"/>
  <c r="EP5" i="21"/>
  <c r="EN24" i="21"/>
  <c r="EN28" i="21"/>
  <c r="EN27" i="21"/>
  <c r="EN26" i="21"/>
  <c r="EN21" i="21"/>
  <c r="EN19" i="21"/>
  <c r="EN23" i="21"/>
  <c r="EN18" i="21"/>
  <c r="EN16" i="21"/>
  <c r="EN17" i="21"/>
  <c r="EN22" i="21"/>
  <c r="GM14" i="21"/>
  <c r="GM13" i="21" s="1"/>
  <c r="CH15" i="21"/>
  <c r="GO28" i="21"/>
  <c r="GO27" i="21"/>
  <c r="GO26" i="21"/>
  <c r="GO19" i="21"/>
  <c r="GO18" i="21"/>
  <c r="GO17" i="21"/>
  <c r="GO21" i="21"/>
  <c r="GO23" i="21"/>
  <c r="GO24" i="21"/>
  <c r="GO22" i="21"/>
  <c r="GO16" i="21"/>
  <c r="EM15" i="21"/>
  <c r="GP8" i="21"/>
  <c r="GQ5" i="21"/>
  <c r="CI28" i="21"/>
  <c r="CI27" i="21"/>
  <c r="CI26" i="21"/>
  <c r="CI23" i="21"/>
  <c r="CI22" i="21"/>
  <c r="CI19" i="21"/>
  <c r="CI18" i="21"/>
  <c r="CI24" i="21"/>
  <c r="CI16" i="21"/>
  <c r="CI21" i="21"/>
  <c r="CI17" i="21"/>
  <c r="CH20" i="21"/>
  <c r="EM20" i="21"/>
  <c r="GN15" i="21"/>
  <c r="GD18" i="6"/>
  <c r="EB20" i="6"/>
  <c r="EB19" i="6"/>
  <c r="EB18" i="6" s="1"/>
  <c r="GE19" i="6"/>
  <c r="GE20" i="6"/>
  <c r="BX19" i="6"/>
  <c r="BX20" i="6"/>
  <c r="EA18" i="6"/>
  <c r="BW18" i="6"/>
  <c r="AK3" i="20"/>
  <c r="AM4" i="20"/>
  <c r="GE22" i="6"/>
  <c r="GE17" i="6"/>
  <c r="BW21" i="6"/>
  <c r="GD21" i="6"/>
  <c r="EB22" i="6"/>
  <c r="EB17" i="6"/>
  <c r="BX17" i="6"/>
  <c r="BX22" i="6"/>
  <c r="BZ5" i="6"/>
  <c r="BY8" i="6"/>
  <c r="EA21" i="6"/>
  <c r="GF8" i="6"/>
  <c r="GG5" i="6"/>
  <c r="ED5" i="6"/>
  <c r="EC8" i="6"/>
  <c r="CI20" i="21" l="1"/>
  <c r="GN14" i="21"/>
  <c r="GN13" i="21" s="1"/>
  <c r="GO15" i="21"/>
  <c r="GO25" i="21"/>
  <c r="EN25" i="21"/>
  <c r="CI15" i="21"/>
  <c r="EN20" i="21"/>
  <c r="BX18" i="6"/>
  <c r="CI25" i="21"/>
  <c r="GR5" i="21"/>
  <c r="GQ8" i="21"/>
  <c r="GP28" i="21"/>
  <c r="GP27" i="21"/>
  <c r="GP26" i="21"/>
  <c r="GP19" i="21"/>
  <c r="GP21" i="21"/>
  <c r="GP16" i="21"/>
  <c r="GP18" i="21"/>
  <c r="GP22" i="21"/>
  <c r="GP24" i="21"/>
  <c r="GP17" i="21"/>
  <c r="GP23" i="21"/>
  <c r="EM14" i="21"/>
  <c r="EM13" i="21" s="1"/>
  <c r="CH14" i="21"/>
  <c r="CH13" i="21" s="1"/>
  <c r="EQ5" i="21"/>
  <c r="EP8" i="21"/>
  <c r="EO28" i="21"/>
  <c r="EO27" i="21"/>
  <c r="EO26" i="21"/>
  <c r="EO24" i="21"/>
  <c r="EO23" i="21"/>
  <c r="EO22" i="21"/>
  <c r="EO17" i="21"/>
  <c r="EO21" i="21"/>
  <c r="EO16" i="21"/>
  <c r="EO18" i="21"/>
  <c r="EO19" i="21"/>
  <c r="EN15" i="21"/>
  <c r="CL5" i="21"/>
  <c r="CK8" i="21"/>
  <c r="GO20" i="21"/>
  <c r="GO14" i="21" s="1"/>
  <c r="GO13" i="21" s="1"/>
  <c r="CJ28" i="21"/>
  <c r="CJ27" i="21"/>
  <c r="CJ26" i="21"/>
  <c r="CJ24" i="21"/>
  <c r="CJ23" i="21"/>
  <c r="CJ22" i="21"/>
  <c r="CJ21" i="21"/>
  <c r="CJ16" i="21"/>
  <c r="CJ19" i="21"/>
  <c r="CJ17" i="21"/>
  <c r="CJ18" i="21"/>
  <c r="GE18" i="6"/>
  <c r="EC20" i="6"/>
  <c r="EC19" i="6"/>
  <c r="GF19" i="6"/>
  <c r="GF20" i="6"/>
  <c r="BY19" i="6"/>
  <c r="BY20" i="6"/>
  <c r="AL3" i="20"/>
  <c r="AN4" i="20"/>
  <c r="EC17" i="6"/>
  <c r="EC22" i="6"/>
  <c r="BY17" i="6"/>
  <c r="BY22" i="6"/>
  <c r="EB21" i="6"/>
  <c r="CA5" i="6"/>
  <c r="BZ8" i="6"/>
  <c r="GE21" i="6"/>
  <c r="BX21" i="6"/>
  <c r="GF22" i="6"/>
  <c r="GF17" i="6"/>
  <c r="GG8" i="6"/>
  <c r="GH5" i="6"/>
  <c r="ED8" i="6"/>
  <c r="EE5" i="6"/>
  <c r="CI14" i="21" l="1"/>
  <c r="CI13" i="21" s="1"/>
  <c r="EN14" i="21"/>
  <c r="EN13" i="21" s="1"/>
  <c r="GP25" i="21"/>
  <c r="EO20" i="21"/>
  <c r="GP15" i="21"/>
  <c r="EO15" i="21"/>
  <c r="GF18" i="6"/>
  <c r="CK19" i="21"/>
  <c r="CK23" i="21"/>
  <c r="CK27" i="21"/>
  <c r="CK22" i="21"/>
  <c r="CK28" i="21"/>
  <c r="CK21" i="21"/>
  <c r="CK24" i="21"/>
  <c r="CK26" i="21"/>
  <c r="CK16" i="21"/>
  <c r="CK17" i="21"/>
  <c r="CK18" i="21"/>
  <c r="EO25" i="21"/>
  <c r="CM5" i="21"/>
  <c r="CL8" i="21"/>
  <c r="GP20" i="21"/>
  <c r="EP28" i="21"/>
  <c r="EP27" i="21"/>
  <c r="EP26" i="21"/>
  <c r="EP21" i="21"/>
  <c r="EP19" i="21"/>
  <c r="EP23" i="21"/>
  <c r="EP22" i="21"/>
  <c r="EP18" i="21"/>
  <c r="EP24" i="21"/>
  <c r="EP16" i="21"/>
  <c r="EP17" i="21"/>
  <c r="CJ20" i="21"/>
  <c r="EQ8" i="21"/>
  <c r="ER5" i="21"/>
  <c r="CJ15" i="21"/>
  <c r="GQ23" i="21"/>
  <c r="GQ18" i="21"/>
  <c r="GQ19" i="21"/>
  <c r="GQ21" i="21"/>
  <c r="GQ22" i="21"/>
  <c r="GQ16" i="21"/>
  <c r="GQ17" i="21"/>
  <c r="GQ26" i="21"/>
  <c r="GQ28" i="21"/>
  <c r="GQ27" i="21"/>
  <c r="GQ24" i="21"/>
  <c r="CJ25" i="21"/>
  <c r="GS5" i="21"/>
  <c r="GR8" i="21"/>
  <c r="BZ19" i="6"/>
  <c r="BZ20" i="6"/>
  <c r="ED20" i="6"/>
  <c r="ED19" i="6"/>
  <c r="EC18" i="6"/>
  <c r="GG19" i="6"/>
  <c r="GG20" i="6"/>
  <c r="BY18" i="6"/>
  <c r="AM3" i="20"/>
  <c r="AO4" i="20"/>
  <c r="EC21" i="6"/>
  <c r="ED17" i="6"/>
  <c r="ED22" i="6"/>
  <c r="BZ17" i="6"/>
  <c r="BZ22" i="6"/>
  <c r="CA8" i="6"/>
  <c r="CB5" i="6"/>
  <c r="GG22" i="6"/>
  <c r="GG17" i="6"/>
  <c r="GF21" i="6"/>
  <c r="BY21" i="6"/>
  <c r="GH8" i="6"/>
  <c r="GI5" i="6"/>
  <c r="EE8" i="6"/>
  <c r="EF5" i="6"/>
  <c r="GP14" i="21" l="1"/>
  <c r="GP13" i="21" s="1"/>
  <c r="EO14" i="21"/>
  <c r="EO13" i="21" s="1"/>
  <c r="EP20" i="21"/>
  <c r="CK25" i="21"/>
  <c r="CJ14" i="21"/>
  <c r="CJ13" i="21" s="1"/>
  <c r="CK20" i="21"/>
  <c r="ED18" i="6"/>
  <c r="GQ20" i="21"/>
  <c r="GR28" i="21"/>
  <c r="GR26" i="21"/>
  <c r="GR27" i="21"/>
  <c r="GR21" i="21"/>
  <c r="GR23" i="21"/>
  <c r="GR18" i="21"/>
  <c r="GR17" i="21"/>
  <c r="GR16" i="21"/>
  <c r="GR24" i="21"/>
  <c r="GR22" i="21"/>
  <c r="GR19" i="21"/>
  <c r="GS8" i="21"/>
  <c r="GT5" i="21"/>
  <c r="CK15" i="21"/>
  <c r="EP25" i="21"/>
  <c r="ES5" i="21"/>
  <c r="ER8" i="21"/>
  <c r="EQ24" i="21"/>
  <c r="EQ28" i="21"/>
  <c r="EQ27" i="21"/>
  <c r="EQ26" i="21"/>
  <c r="EQ21" i="21"/>
  <c r="EQ19" i="21"/>
  <c r="EQ22" i="21"/>
  <c r="EQ17" i="21"/>
  <c r="EQ23" i="21"/>
  <c r="EQ18" i="21"/>
  <c r="EQ16" i="21"/>
  <c r="GQ25" i="21"/>
  <c r="GQ15" i="21"/>
  <c r="EP15" i="21"/>
  <c r="CL28" i="21"/>
  <c r="CL27" i="21"/>
  <c r="CL26" i="21"/>
  <c r="CL23" i="21"/>
  <c r="CL22" i="21"/>
  <c r="CL24" i="21"/>
  <c r="CL21" i="21"/>
  <c r="CL16" i="21"/>
  <c r="CL18" i="21"/>
  <c r="CL17" i="21"/>
  <c r="CL19" i="21"/>
  <c r="CN5" i="21"/>
  <c r="CM8" i="21"/>
  <c r="CA19" i="6"/>
  <c r="CA20" i="6"/>
  <c r="EE20" i="6"/>
  <c r="EE19" i="6"/>
  <c r="GH19" i="6"/>
  <c r="GH20" i="6"/>
  <c r="BZ18" i="6"/>
  <c r="GG18" i="6"/>
  <c r="AN3" i="20"/>
  <c r="AP4" i="20"/>
  <c r="EE22" i="6"/>
  <c r="EE17" i="6"/>
  <c r="ED21" i="6"/>
  <c r="GH17" i="6"/>
  <c r="GH22" i="6"/>
  <c r="CB8" i="6"/>
  <c r="CC5" i="6"/>
  <c r="CA17" i="6"/>
  <c r="CA22" i="6"/>
  <c r="BZ21" i="6"/>
  <c r="GG21" i="6"/>
  <c r="GJ5" i="6"/>
  <c r="GI8" i="6"/>
  <c r="EF8" i="6"/>
  <c r="EG5" i="6"/>
  <c r="CL20" i="21" l="1"/>
  <c r="EE18" i="6"/>
  <c r="GQ14" i="21"/>
  <c r="GQ13" i="21" s="1"/>
  <c r="CK14" i="21"/>
  <c r="CK13" i="21" s="1"/>
  <c r="EP14" i="21"/>
  <c r="EP13" i="21" s="1"/>
  <c r="GR15" i="21"/>
  <c r="GR25" i="21"/>
  <c r="CL25" i="21"/>
  <c r="EQ20" i="21"/>
  <c r="GH18" i="6"/>
  <c r="CM23" i="21"/>
  <c r="CM28" i="21"/>
  <c r="CM27" i="21"/>
  <c r="CM26" i="21"/>
  <c r="CM22" i="21"/>
  <c r="CM21" i="21"/>
  <c r="CM24" i="21"/>
  <c r="CM19" i="21"/>
  <c r="CM16" i="21"/>
  <c r="CM17" i="21"/>
  <c r="CM18" i="21"/>
  <c r="EQ25" i="21"/>
  <c r="ER24" i="21"/>
  <c r="ER28" i="21"/>
  <c r="ER27" i="21"/>
  <c r="ER26" i="21"/>
  <c r="ER23" i="21"/>
  <c r="ER21" i="21"/>
  <c r="ER22" i="21"/>
  <c r="ER19" i="21"/>
  <c r="ER16" i="21"/>
  <c r="ER18" i="21"/>
  <c r="ER17" i="21"/>
  <c r="EQ15" i="21"/>
  <c r="ET5" i="21"/>
  <c r="ES8" i="21"/>
  <c r="GR20" i="21"/>
  <c r="CO5" i="21"/>
  <c r="CN8" i="21"/>
  <c r="CL15" i="21"/>
  <c r="CL14" i="21" s="1"/>
  <c r="CL13" i="21" s="1"/>
  <c r="GU5" i="21"/>
  <c r="GT8" i="21"/>
  <c r="GS22" i="21"/>
  <c r="GS23" i="21"/>
  <c r="GS21" i="21"/>
  <c r="GS19" i="21"/>
  <c r="GS16" i="21"/>
  <c r="GS26" i="21"/>
  <c r="GS24" i="21"/>
  <c r="GS17" i="21"/>
  <c r="GS27" i="21"/>
  <c r="GS28" i="21"/>
  <c r="GS18" i="21"/>
  <c r="CB19" i="6"/>
  <c r="CB20" i="6"/>
  <c r="GI19" i="6"/>
  <c r="GI20" i="6"/>
  <c r="EF20" i="6"/>
  <c r="EF19" i="6"/>
  <c r="CA18" i="6"/>
  <c r="AO3" i="20"/>
  <c r="AQ4" i="20"/>
  <c r="EE21" i="6"/>
  <c r="EF22" i="6"/>
  <c r="EF17" i="6"/>
  <c r="GI17" i="6"/>
  <c r="GI22" i="6"/>
  <c r="CD5" i="6"/>
  <c r="CC8" i="6"/>
  <c r="CB22" i="6"/>
  <c r="CB17" i="6"/>
  <c r="CA21" i="6"/>
  <c r="GH21" i="6"/>
  <c r="GK5" i="6"/>
  <c r="GJ8" i="6"/>
  <c r="EG8" i="6"/>
  <c r="EH5" i="6"/>
  <c r="GR14" i="21" l="1"/>
  <c r="GR13" i="21" s="1"/>
  <c r="EQ14" i="21"/>
  <c r="EQ13" i="21" s="1"/>
  <c r="CM25" i="21"/>
  <c r="CM20" i="21"/>
  <c r="ER15" i="21"/>
  <c r="GS20" i="21"/>
  <c r="GT28" i="21"/>
  <c r="GT27" i="21"/>
  <c r="GT26" i="21"/>
  <c r="GT24" i="21"/>
  <c r="GT18" i="21"/>
  <c r="GT17" i="21"/>
  <c r="GT22" i="21"/>
  <c r="GT16" i="21"/>
  <c r="GT21" i="21"/>
  <c r="GT19" i="21"/>
  <c r="GT23" i="21"/>
  <c r="CM15" i="21"/>
  <c r="GU8" i="21"/>
  <c r="GV5" i="21"/>
  <c r="ER20" i="21"/>
  <c r="CN28" i="21"/>
  <c r="CN27" i="21"/>
  <c r="CN26" i="21"/>
  <c r="CN23" i="21"/>
  <c r="CN22" i="21"/>
  <c r="CN21" i="21"/>
  <c r="CN24" i="21"/>
  <c r="CN18" i="21"/>
  <c r="CN19" i="21"/>
  <c r="CN16" i="21"/>
  <c r="CN17" i="21"/>
  <c r="CO8" i="21"/>
  <c r="CP5" i="21"/>
  <c r="ER25" i="21"/>
  <c r="GS25" i="21"/>
  <c r="ES28" i="21"/>
  <c r="ES27" i="21"/>
  <c r="ES26" i="21"/>
  <c r="ES23" i="21"/>
  <c r="ES22" i="21"/>
  <c r="ES24" i="21"/>
  <c r="ES18" i="21"/>
  <c r="ES19" i="21"/>
  <c r="ES21" i="21"/>
  <c r="ES17" i="21"/>
  <c r="ES16" i="21"/>
  <c r="GS15" i="21"/>
  <c r="GS14" i="21" s="1"/>
  <c r="GS13" i="21" s="1"/>
  <c r="ET8" i="21"/>
  <c r="EU5" i="21"/>
  <c r="CC20" i="6"/>
  <c r="CC19" i="6"/>
  <c r="GI18" i="6"/>
  <c r="EG19" i="6"/>
  <c r="EG20" i="6"/>
  <c r="GJ19" i="6"/>
  <c r="GJ20" i="6"/>
  <c r="EF18" i="6"/>
  <c r="CB18" i="6"/>
  <c r="AP3" i="20"/>
  <c r="AR4" i="20"/>
  <c r="CB21" i="6"/>
  <c r="GJ17" i="6"/>
  <c r="GJ22" i="6"/>
  <c r="CC22" i="6"/>
  <c r="CC17" i="6"/>
  <c r="EF21" i="6"/>
  <c r="EG22" i="6"/>
  <c r="EG17" i="6"/>
  <c r="CE5" i="6"/>
  <c r="CD8" i="6"/>
  <c r="GI21" i="6"/>
  <c r="GL5" i="6"/>
  <c r="GK8" i="6"/>
  <c r="EI5" i="6"/>
  <c r="EH8" i="6"/>
  <c r="CM14" i="21" l="1"/>
  <c r="CM13" i="21" s="1"/>
  <c r="CN25" i="21"/>
  <c r="GT15" i="21"/>
  <c r="ES25" i="21"/>
  <c r="GT20" i="21"/>
  <c r="GT14" i="21" s="1"/>
  <c r="GT13" i="21" s="1"/>
  <c r="ES15" i="21"/>
  <c r="GT25" i="21"/>
  <c r="ER14" i="21"/>
  <c r="ER13" i="21" s="1"/>
  <c r="EG18" i="6"/>
  <c r="CC18" i="6"/>
  <c r="CN20" i="21"/>
  <c r="ET28" i="21"/>
  <c r="ET27" i="21"/>
  <c r="ET26" i="21"/>
  <c r="ET24" i="21"/>
  <c r="ET22" i="21"/>
  <c r="ET23" i="21"/>
  <c r="ET21" i="21"/>
  <c r="ET16" i="21"/>
  <c r="ET18" i="21"/>
  <c r="ET17" i="21"/>
  <c r="ET19" i="21"/>
  <c r="EV5" i="21"/>
  <c r="EU8" i="21"/>
  <c r="CP8" i="21"/>
  <c r="CQ5" i="21"/>
  <c r="ES20" i="21"/>
  <c r="CO24" i="21"/>
  <c r="CO28" i="21"/>
  <c r="CO27" i="21"/>
  <c r="CO26" i="21"/>
  <c r="CO23" i="21"/>
  <c r="CO22" i="21"/>
  <c r="CO21" i="21"/>
  <c r="CO19" i="21"/>
  <c r="CO16" i="21"/>
  <c r="CO17" i="21"/>
  <c r="CO18" i="21"/>
  <c r="GV8" i="21"/>
  <c r="GW5" i="21"/>
  <c r="CN15" i="21"/>
  <c r="GU28" i="21"/>
  <c r="GU27" i="21"/>
  <c r="GU26" i="21"/>
  <c r="GU23" i="21"/>
  <c r="GU21" i="21"/>
  <c r="GU17" i="21"/>
  <c r="GU24" i="21"/>
  <c r="GU16" i="21"/>
  <c r="GU22" i="21"/>
  <c r="GU19" i="21"/>
  <c r="GU18" i="21"/>
  <c r="EH19" i="6"/>
  <c r="EH20" i="6"/>
  <c r="GK20" i="6"/>
  <c r="GK19" i="6"/>
  <c r="CD20" i="6"/>
  <c r="CD19" i="6"/>
  <c r="GJ18" i="6"/>
  <c r="AQ3" i="20"/>
  <c r="AS4" i="20"/>
  <c r="EH22" i="6"/>
  <c r="EH17" i="6"/>
  <c r="CD17" i="6"/>
  <c r="CD22" i="6"/>
  <c r="CF5" i="6"/>
  <c r="CE8" i="6"/>
  <c r="GJ21" i="6"/>
  <c r="EG21" i="6"/>
  <c r="GK22" i="6"/>
  <c r="GK17" i="6"/>
  <c r="CC21" i="6"/>
  <c r="GL8" i="6"/>
  <c r="GM5" i="6"/>
  <c r="EI8" i="6"/>
  <c r="EJ5" i="6"/>
  <c r="ES14" i="21" l="1"/>
  <c r="ES13" i="21" s="1"/>
  <c r="CN14" i="21"/>
  <c r="CN13" i="21" s="1"/>
  <c r="ET25" i="21"/>
  <c r="ET20" i="21"/>
  <c r="CO20" i="21"/>
  <c r="GU25" i="21"/>
  <c r="CO25" i="21"/>
  <c r="ET15" i="21"/>
  <c r="ET14" i="21" s="1"/>
  <c r="ET13" i="21" s="1"/>
  <c r="GX5" i="21"/>
  <c r="GW8" i="21"/>
  <c r="GV27" i="21"/>
  <c r="GV26" i="21"/>
  <c r="GV23" i="21"/>
  <c r="GV28" i="21"/>
  <c r="GV22" i="21"/>
  <c r="GV19" i="21"/>
  <c r="GV18" i="21"/>
  <c r="GV24" i="21"/>
  <c r="GV17" i="21"/>
  <c r="GV21" i="21"/>
  <c r="GV16" i="21"/>
  <c r="GU15" i="21"/>
  <c r="CQ8" i="21"/>
  <c r="CR5" i="21"/>
  <c r="CP24" i="21"/>
  <c r="CP28" i="21"/>
  <c r="CP27" i="21"/>
  <c r="CP26" i="21"/>
  <c r="CP21" i="21"/>
  <c r="CP19" i="21"/>
  <c r="CP23" i="21"/>
  <c r="CP16" i="21"/>
  <c r="CP17" i="21"/>
  <c r="CP18" i="21"/>
  <c r="CP22" i="21"/>
  <c r="CO15" i="21"/>
  <c r="EU19" i="21"/>
  <c r="EU28" i="21"/>
  <c r="EU22" i="21"/>
  <c r="EU26" i="21"/>
  <c r="EU23" i="21"/>
  <c r="EU24" i="21"/>
  <c r="EU21" i="21"/>
  <c r="EU27" i="21"/>
  <c r="EU16" i="21"/>
  <c r="EU18" i="21"/>
  <c r="EU17" i="21"/>
  <c r="GU20" i="21"/>
  <c r="EW5" i="21"/>
  <c r="EV8" i="21"/>
  <c r="CE20" i="6"/>
  <c r="CE19" i="6"/>
  <c r="GK18" i="6"/>
  <c r="EI19" i="6"/>
  <c r="EI20" i="6"/>
  <c r="GL20" i="6"/>
  <c r="GL19" i="6"/>
  <c r="EH18" i="6"/>
  <c r="CD18" i="6"/>
  <c r="AR3" i="20"/>
  <c r="AT4" i="20"/>
  <c r="CD21" i="6"/>
  <c r="GL22" i="6"/>
  <c r="GL17" i="6"/>
  <c r="EI22" i="6"/>
  <c r="EI17" i="6"/>
  <c r="EH21" i="6"/>
  <c r="GK21" i="6"/>
  <c r="CE22" i="6"/>
  <c r="CE17" i="6"/>
  <c r="CG5" i="6"/>
  <c r="CF8" i="6"/>
  <c r="GM8" i="6"/>
  <c r="GN5" i="6"/>
  <c r="EJ8" i="6"/>
  <c r="EK5" i="6"/>
  <c r="GL18" i="6" l="1"/>
  <c r="CO14" i="21"/>
  <c r="CO13" i="21" s="1"/>
  <c r="GV20" i="21"/>
  <c r="GV25" i="21"/>
  <c r="EU15" i="21"/>
  <c r="CP15" i="21"/>
  <c r="CP20" i="21"/>
  <c r="CP25" i="21"/>
  <c r="CE18" i="6"/>
  <c r="EU25" i="21"/>
  <c r="EV28" i="21"/>
  <c r="EV27" i="21"/>
  <c r="EV26" i="21"/>
  <c r="EV22" i="21"/>
  <c r="EV23" i="21"/>
  <c r="EV24" i="21"/>
  <c r="EV16" i="21"/>
  <c r="EV18" i="21"/>
  <c r="EV21" i="21"/>
  <c r="EV19" i="21"/>
  <c r="EV17" i="21"/>
  <c r="EW8" i="21"/>
  <c r="EX5" i="21"/>
  <c r="CS5" i="21"/>
  <c r="CR8" i="21"/>
  <c r="CQ28" i="21"/>
  <c r="CQ27" i="21"/>
  <c r="CQ26" i="21"/>
  <c r="CQ24" i="21"/>
  <c r="CQ23" i="21"/>
  <c r="CQ22" i="21"/>
  <c r="CQ19" i="21"/>
  <c r="CQ17" i="21"/>
  <c r="CQ21" i="21"/>
  <c r="CQ16" i="21"/>
  <c r="CQ18" i="21"/>
  <c r="GU14" i="21"/>
  <c r="GU13" i="21" s="1"/>
  <c r="GW28" i="21"/>
  <c r="GW27" i="21"/>
  <c r="GW26" i="21"/>
  <c r="GW23" i="21"/>
  <c r="GW18" i="21"/>
  <c r="GW17" i="21"/>
  <c r="GW24" i="21"/>
  <c r="GW22" i="21"/>
  <c r="GW16" i="21"/>
  <c r="GW21" i="21"/>
  <c r="GW19" i="21"/>
  <c r="GV15" i="21"/>
  <c r="GV14" i="21" s="1"/>
  <c r="GV13" i="21" s="1"/>
  <c r="GY5" i="21"/>
  <c r="GX8" i="21"/>
  <c r="EU20" i="21"/>
  <c r="EI18" i="6"/>
  <c r="EJ19" i="6"/>
  <c r="EJ20" i="6"/>
  <c r="GM19" i="6"/>
  <c r="GM20" i="6"/>
  <c r="CF20" i="6"/>
  <c r="CF19" i="6"/>
  <c r="AS3" i="20"/>
  <c r="AU4" i="20"/>
  <c r="EJ22" i="6"/>
  <c r="EJ17" i="6"/>
  <c r="CF17" i="6"/>
  <c r="CF22" i="6"/>
  <c r="CE21" i="6"/>
  <c r="CG8" i="6"/>
  <c r="CH5" i="6"/>
  <c r="GL21" i="6"/>
  <c r="EI21" i="6"/>
  <c r="GM22" i="6"/>
  <c r="GM17" i="6"/>
  <c r="GN8" i="6"/>
  <c r="GO5" i="6"/>
  <c r="EL5" i="6"/>
  <c r="EK8" i="6"/>
  <c r="CF18" i="6" l="1"/>
  <c r="CP14" i="21"/>
  <c r="CP13" i="21" s="1"/>
  <c r="EV25" i="21"/>
  <c r="EU14" i="21"/>
  <c r="EU13" i="21" s="1"/>
  <c r="GW25" i="21"/>
  <c r="CQ25" i="21"/>
  <c r="EV20" i="21"/>
  <c r="EV15" i="21"/>
  <c r="EV14" i="21" s="1"/>
  <c r="EV13" i="21" s="1"/>
  <c r="GY8" i="21"/>
  <c r="GZ5" i="21"/>
  <c r="CR28" i="21"/>
  <c r="CR27" i="21"/>
  <c r="CR26" i="21"/>
  <c r="CR21" i="21"/>
  <c r="CR24" i="21"/>
  <c r="CR19" i="21"/>
  <c r="CR23" i="21"/>
  <c r="CR22" i="21"/>
  <c r="CR18" i="21"/>
  <c r="CR16" i="21"/>
  <c r="CR17" i="21"/>
  <c r="CT5" i="21"/>
  <c r="CS8" i="21"/>
  <c r="GW20" i="21"/>
  <c r="CQ15" i="21"/>
  <c r="EY5" i="21"/>
  <c r="EX8" i="21"/>
  <c r="GX23" i="21"/>
  <c r="GX21" i="21"/>
  <c r="GX19" i="21"/>
  <c r="GX27" i="21"/>
  <c r="GX16" i="21"/>
  <c r="GX22" i="21"/>
  <c r="GX28" i="21"/>
  <c r="GX18" i="21"/>
  <c r="GX24" i="21"/>
  <c r="GX26" i="21"/>
  <c r="GX17" i="21"/>
  <c r="GW15" i="21"/>
  <c r="CQ20" i="21"/>
  <c r="EW23" i="21"/>
  <c r="EW28" i="21"/>
  <c r="EW27" i="21"/>
  <c r="EW26" i="21"/>
  <c r="EW22" i="21"/>
  <c r="EW24" i="21"/>
  <c r="EW21" i="21"/>
  <c r="EW19" i="21"/>
  <c r="EW16" i="21"/>
  <c r="EW18" i="21"/>
  <c r="EW17" i="21"/>
  <c r="GM18" i="6"/>
  <c r="EK19" i="6"/>
  <c r="EK20" i="6"/>
  <c r="CG19" i="6"/>
  <c r="CG20" i="6"/>
  <c r="EJ18" i="6"/>
  <c r="GN20" i="6"/>
  <c r="GN19" i="6"/>
  <c r="AT3" i="20"/>
  <c r="AV4" i="20"/>
  <c r="GM21" i="6"/>
  <c r="EK22" i="6"/>
  <c r="EK17" i="6"/>
  <c r="GN22" i="6"/>
  <c r="GN17" i="6"/>
  <c r="CI5" i="6"/>
  <c r="CH8" i="6"/>
  <c r="CG22" i="6"/>
  <c r="CG17" i="6"/>
  <c r="CF21" i="6"/>
  <c r="EJ21" i="6"/>
  <c r="GO8" i="6"/>
  <c r="GP5" i="6"/>
  <c r="EM5" i="6"/>
  <c r="EL8" i="6"/>
  <c r="EW20" i="21" l="1"/>
  <c r="GX25" i="21"/>
  <c r="EW25" i="21"/>
  <c r="GW14" i="21"/>
  <c r="GW13" i="21" s="1"/>
  <c r="GX15" i="21"/>
  <c r="CR15" i="21"/>
  <c r="EW15" i="21"/>
  <c r="EW14" i="21" s="1"/>
  <c r="EW13" i="21" s="1"/>
  <c r="GX20" i="21"/>
  <c r="GX14" i="21" s="1"/>
  <c r="GX13" i="21" s="1"/>
  <c r="EX28" i="21"/>
  <c r="EX27" i="21"/>
  <c r="EX26" i="21"/>
  <c r="EX22" i="21"/>
  <c r="EX23" i="21"/>
  <c r="EX24" i="21"/>
  <c r="EX21" i="21"/>
  <c r="EX18" i="21"/>
  <c r="EX19" i="21"/>
  <c r="EX16" i="21"/>
  <c r="EX17" i="21"/>
  <c r="EZ5" i="21"/>
  <c r="EZ8" i="21" s="1"/>
  <c r="EY8" i="21"/>
  <c r="CR20" i="21"/>
  <c r="CQ14" i="21"/>
  <c r="CQ13" i="21" s="1"/>
  <c r="CR25" i="21"/>
  <c r="CT8" i="21"/>
  <c r="CU5" i="21"/>
  <c r="HA5" i="21"/>
  <c r="GZ8" i="21"/>
  <c r="CS28" i="21"/>
  <c r="CS27" i="21"/>
  <c r="CS26" i="21"/>
  <c r="CS21" i="21"/>
  <c r="CS24" i="21"/>
  <c r="CS19" i="21"/>
  <c r="CS23" i="21"/>
  <c r="CS17" i="21"/>
  <c r="CS22" i="21"/>
  <c r="CS18" i="21"/>
  <c r="CS16" i="21"/>
  <c r="GY21" i="21"/>
  <c r="GY23" i="21"/>
  <c r="GY18" i="21"/>
  <c r="GY17" i="21"/>
  <c r="GY19" i="21"/>
  <c r="GY28" i="21"/>
  <c r="GY27" i="21"/>
  <c r="GY22" i="21"/>
  <c r="GY16" i="21"/>
  <c r="GY26" i="21"/>
  <c r="GY24" i="21"/>
  <c r="CG18" i="6"/>
  <c r="CH19" i="6"/>
  <c r="CH20" i="6"/>
  <c r="EL19" i="6"/>
  <c r="EL20" i="6"/>
  <c r="GN18" i="6"/>
  <c r="GO20" i="6"/>
  <c r="GO19" i="6"/>
  <c r="EK18" i="6"/>
  <c r="AU3" i="20"/>
  <c r="AW4" i="20"/>
  <c r="EL17" i="6"/>
  <c r="EL22" i="6"/>
  <c r="EK21" i="6"/>
  <c r="GN21" i="6"/>
  <c r="CH22" i="6"/>
  <c r="CH17" i="6"/>
  <c r="GO22" i="6"/>
  <c r="GO17" i="6"/>
  <c r="CJ5" i="6"/>
  <c r="CI8" i="6"/>
  <c r="CG21" i="6"/>
  <c r="GP8" i="6"/>
  <c r="GQ5" i="6"/>
  <c r="EN5" i="6"/>
  <c r="EM8" i="6"/>
  <c r="GY15" i="21" l="1"/>
  <c r="EX25" i="21"/>
  <c r="CS25" i="21"/>
  <c r="CR14" i="21"/>
  <c r="CR13" i="21" s="1"/>
  <c r="EX20" i="21"/>
  <c r="EX15" i="21"/>
  <c r="GY20" i="21"/>
  <c r="GZ28" i="21"/>
  <c r="GZ27" i="21"/>
  <c r="GZ26" i="21"/>
  <c r="GZ21" i="21"/>
  <c r="GZ23" i="21"/>
  <c r="GZ22" i="21"/>
  <c r="GZ19" i="21"/>
  <c r="GZ18" i="21"/>
  <c r="GZ16" i="21"/>
  <c r="GZ17" i="21"/>
  <c r="GZ24" i="21"/>
  <c r="CS15" i="21"/>
  <c r="HB5" i="21"/>
  <c r="HB8" i="21" s="1"/>
  <c r="HA8" i="21"/>
  <c r="CV5" i="21"/>
  <c r="CU8" i="21"/>
  <c r="GY25" i="21"/>
  <c r="GY14" i="21" s="1"/>
  <c r="GY13" i="21" s="1"/>
  <c r="CT24" i="21"/>
  <c r="CT28" i="21"/>
  <c r="CT27" i="21"/>
  <c r="CT26" i="21"/>
  <c r="CT23" i="21"/>
  <c r="CT21" i="21"/>
  <c r="CT22" i="21"/>
  <c r="CT19" i="21"/>
  <c r="CT16" i="21"/>
  <c r="CT17" i="21"/>
  <c r="CT18" i="21"/>
  <c r="EZ24" i="21"/>
  <c r="FA24" i="21" s="1"/>
  <c r="EZ28" i="21"/>
  <c r="FA28" i="21" s="1"/>
  <c r="EZ27" i="21"/>
  <c r="FA27" i="21" s="1"/>
  <c r="EZ26" i="21"/>
  <c r="EZ23" i="21"/>
  <c r="FA23" i="21" s="1"/>
  <c r="EZ21" i="21"/>
  <c r="EZ19" i="21"/>
  <c r="FA19" i="21" s="1"/>
  <c r="EZ22" i="21"/>
  <c r="FA22" i="21" s="1"/>
  <c r="EZ16" i="21"/>
  <c r="EZ17" i="21"/>
  <c r="FA17" i="21" s="1"/>
  <c r="EZ18" i="21"/>
  <c r="FA18" i="21" s="1"/>
  <c r="CS20" i="21"/>
  <c r="EY24" i="21"/>
  <c r="EY28" i="21"/>
  <c r="EY27" i="21"/>
  <c r="EY26" i="21"/>
  <c r="EY22" i="21"/>
  <c r="EY23" i="21"/>
  <c r="EY21" i="21"/>
  <c r="EY19" i="21"/>
  <c r="EY16" i="21"/>
  <c r="EY17" i="21"/>
  <c r="EY18" i="21"/>
  <c r="EM20" i="6"/>
  <c r="EM19" i="6"/>
  <c r="EM18" i="6" s="1"/>
  <c r="EL18" i="6"/>
  <c r="GO18" i="6"/>
  <c r="GP19" i="6"/>
  <c r="GP20" i="6"/>
  <c r="CH18" i="6"/>
  <c r="CI19" i="6"/>
  <c r="CI20" i="6"/>
  <c r="AV3" i="20"/>
  <c r="AX4" i="20"/>
  <c r="EM22" i="6"/>
  <c r="EM17" i="6"/>
  <c r="CH21" i="6"/>
  <c r="CI17" i="6"/>
  <c r="CI22" i="6"/>
  <c r="GP17" i="6"/>
  <c r="GP22" i="6"/>
  <c r="CJ8" i="6"/>
  <c r="CK5" i="6"/>
  <c r="GO21" i="6"/>
  <c r="EL21" i="6"/>
  <c r="GQ8" i="6"/>
  <c r="GR5" i="6"/>
  <c r="EN8" i="6"/>
  <c r="EO5" i="6"/>
  <c r="GZ25" i="21" l="1"/>
  <c r="EX14" i="21"/>
  <c r="EX13" i="21" s="1"/>
  <c r="CT25" i="21"/>
  <c r="GZ15" i="21"/>
  <c r="CT20" i="21"/>
  <c r="EY25" i="21"/>
  <c r="EZ20" i="21"/>
  <c r="FA20" i="21" s="1"/>
  <c r="FA21" i="21"/>
  <c r="FA26" i="21"/>
  <c r="EZ25" i="21"/>
  <c r="FA25" i="21" s="1"/>
  <c r="CU28" i="21"/>
  <c r="CU27" i="21"/>
  <c r="CU26" i="21"/>
  <c r="CU23" i="21"/>
  <c r="CU24" i="21"/>
  <c r="CU22" i="21"/>
  <c r="CU19" i="21"/>
  <c r="CU18" i="21"/>
  <c r="CU17" i="21"/>
  <c r="CU21" i="21"/>
  <c r="CU16" i="21"/>
  <c r="GZ20" i="21"/>
  <c r="GZ14" i="21" s="1"/>
  <c r="GZ13" i="21" s="1"/>
  <c r="CV8" i="21"/>
  <c r="CW5" i="21"/>
  <c r="CW8" i="21" s="1"/>
  <c r="EY15" i="21"/>
  <c r="FA16" i="21"/>
  <c r="EZ15" i="21"/>
  <c r="CT15" i="21"/>
  <c r="HA28" i="21"/>
  <c r="HA27" i="21"/>
  <c r="HA26" i="21"/>
  <c r="HA16" i="21"/>
  <c r="HA18" i="21"/>
  <c r="HA19" i="21"/>
  <c r="HA22" i="21"/>
  <c r="HA24" i="21"/>
  <c r="HA17" i="21"/>
  <c r="HA23" i="21"/>
  <c r="HA21" i="21"/>
  <c r="HB28" i="21"/>
  <c r="HC28" i="21" s="1"/>
  <c r="HB27" i="21"/>
  <c r="HC27" i="21" s="1"/>
  <c r="HB26" i="21"/>
  <c r="HB24" i="21"/>
  <c r="HC24" i="21" s="1"/>
  <c r="HB21" i="21"/>
  <c r="HB18" i="21"/>
  <c r="HC18" i="21" s="1"/>
  <c r="HB22" i="21"/>
  <c r="HC22" i="21" s="1"/>
  <c r="HB19" i="21"/>
  <c r="HC19" i="21" s="1"/>
  <c r="HB16" i="21"/>
  <c r="HB17" i="21"/>
  <c r="HC17" i="21" s="1"/>
  <c r="HB23" i="21"/>
  <c r="HC23" i="21" s="1"/>
  <c r="EY20" i="21"/>
  <c r="CS14" i="21"/>
  <c r="CS13" i="21" s="1"/>
  <c r="GP18" i="6"/>
  <c r="EN20" i="6"/>
  <c r="EN19" i="6"/>
  <c r="GQ19" i="6"/>
  <c r="GQ18" i="6" s="1"/>
  <c r="GQ20" i="6"/>
  <c r="CI18" i="6"/>
  <c r="CJ19" i="6"/>
  <c r="CJ20" i="6"/>
  <c r="AW3" i="20"/>
  <c r="AY4" i="20"/>
  <c r="CI21" i="6"/>
  <c r="EN22" i="6"/>
  <c r="EN17" i="6"/>
  <c r="GQ17" i="6"/>
  <c r="GQ22" i="6"/>
  <c r="CL5" i="6"/>
  <c r="CK8" i="6"/>
  <c r="CJ17" i="6"/>
  <c r="CJ22" i="6"/>
  <c r="GP21" i="6"/>
  <c r="EM21" i="6"/>
  <c r="GR8" i="6"/>
  <c r="GS5" i="6"/>
  <c r="EP5" i="6"/>
  <c r="EO8" i="6"/>
  <c r="CU25" i="21" l="1"/>
  <c r="CT14" i="21"/>
  <c r="CT13" i="21" s="1"/>
  <c r="HA20" i="21"/>
  <c r="EN18" i="6"/>
  <c r="FA15" i="21"/>
  <c r="EZ14" i="21"/>
  <c r="EY14" i="21"/>
  <c r="EY13" i="21" s="1"/>
  <c r="HC16" i="21"/>
  <c r="HB15" i="21"/>
  <c r="CW19" i="21"/>
  <c r="CX19" i="21" s="1"/>
  <c r="CW24" i="21"/>
  <c r="CX24" i="21" s="1"/>
  <c r="CW27" i="21"/>
  <c r="CX27" i="21" s="1"/>
  <c r="CW22" i="21"/>
  <c r="CX22" i="21" s="1"/>
  <c r="CW23" i="21"/>
  <c r="CX23" i="21" s="1"/>
  <c r="CW28" i="21"/>
  <c r="CX28" i="21" s="1"/>
  <c r="CW21" i="21"/>
  <c r="CW26" i="21"/>
  <c r="CW18" i="21"/>
  <c r="CX18" i="21" s="1"/>
  <c r="CW16" i="21"/>
  <c r="CW17" i="21"/>
  <c r="CX17" i="21" s="1"/>
  <c r="CV28" i="21"/>
  <c r="CV27" i="21"/>
  <c r="CV26" i="21"/>
  <c r="CV24" i="21"/>
  <c r="CV22" i="21"/>
  <c r="CV23" i="21"/>
  <c r="CV21" i="21"/>
  <c r="CV16" i="21"/>
  <c r="CV17" i="21"/>
  <c r="CV18" i="21"/>
  <c r="CV19" i="21"/>
  <c r="CU15" i="21"/>
  <c r="HB20" i="21"/>
  <c r="HC20" i="21" s="1"/>
  <c r="HC21" i="21"/>
  <c r="HA15" i="21"/>
  <c r="CU20" i="21"/>
  <c r="HA25" i="21"/>
  <c r="HC26" i="21"/>
  <c r="HB25" i="21"/>
  <c r="HC25" i="21" s="1"/>
  <c r="CK19" i="6"/>
  <c r="CK20" i="6"/>
  <c r="EO20" i="6"/>
  <c r="EO19" i="6"/>
  <c r="GR19" i="6"/>
  <c r="GR20" i="6"/>
  <c r="CJ18" i="6"/>
  <c r="AX3" i="20"/>
  <c r="AZ4" i="20"/>
  <c r="EO17" i="6"/>
  <c r="EO22" i="6"/>
  <c r="CJ21" i="6"/>
  <c r="GQ21" i="6"/>
  <c r="CK17" i="6"/>
  <c r="CK22" i="6"/>
  <c r="GR17" i="6"/>
  <c r="GR22" i="6"/>
  <c r="CL8" i="6"/>
  <c r="CM5" i="6"/>
  <c r="EN21" i="6"/>
  <c r="GS8" i="6"/>
  <c r="GT5" i="6"/>
  <c r="EQ5" i="6"/>
  <c r="EP8" i="6"/>
  <c r="CV25" i="21" l="1"/>
  <c r="HA14" i="21"/>
  <c r="HA13" i="21" s="1"/>
  <c r="CV20" i="21"/>
  <c r="CV15" i="21"/>
  <c r="CV14" i="21" s="1"/>
  <c r="CV13" i="21" s="1"/>
  <c r="HC15" i="21"/>
  <c r="HB14" i="21"/>
  <c r="CU14" i="21"/>
  <c r="CU13" i="21" s="1"/>
  <c r="CX16" i="21"/>
  <c r="CW15" i="21"/>
  <c r="CW20" i="21"/>
  <c r="CX20" i="21" s="1"/>
  <c r="CX21" i="21"/>
  <c r="EZ13" i="21"/>
  <c r="FA13" i="21" s="1"/>
  <c r="FA14" i="21"/>
  <c r="CX26" i="21"/>
  <c r="CW25" i="21"/>
  <c r="CX25" i="21" s="1"/>
  <c r="EO18" i="6"/>
  <c r="EP20" i="6"/>
  <c r="EP19" i="6"/>
  <c r="EP18" i="6" s="1"/>
  <c r="GS19" i="6"/>
  <c r="GS20" i="6"/>
  <c r="CK18" i="6"/>
  <c r="CL19" i="6"/>
  <c r="CL20" i="6"/>
  <c r="GR18" i="6"/>
  <c r="EO21" i="6"/>
  <c r="AY3" i="20"/>
  <c r="BA4" i="20"/>
  <c r="CK21" i="6"/>
  <c r="CN5" i="6"/>
  <c r="CM8" i="6"/>
  <c r="GR21" i="6"/>
  <c r="GS17" i="6"/>
  <c r="GS22" i="6"/>
  <c r="CL17" i="6"/>
  <c r="CL22" i="6"/>
  <c r="EP22" i="6"/>
  <c r="EP17" i="6"/>
  <c r="GT8" i="6"/>
  <c r="GU5" i="6"/>
  <c r="EQ8" i="6"/>
  <c r="ER5" i="6"/>
  <c r="CW14" i="21" l="1"/>
  <c r="CX15" i="21"/>
  <c r="HC14" i="21"/>
  <c r="HB13" i="21"/>
  <c r="HC13" i="21" s="1"/>
  <c r="GT19" i="6"/>
  <c r="GT20" i="6"/>
  <c r="GS18" i="6"/>
  <c r="EQ20" i="6"/>
  <c r="EQ19" i="6"/>
  <c r="CL18" i="6"/>
  <c r="CM19" i="6"/>
  <c r="CM20" i="6"/>
  <c r="AZ3" i="20"/>
  <c r="BB4" i="20"/>
  <c r="CL21" i="6"/>
  <c r="GS21" i="6"/>
  <c r="EQ22" i="6"/>
  <c r="EQ17" i="6"/>
  <c r="GT22" i="6"/>
  <c r="GT17" i="6"/>
  <c r="EP21" i="6"/>
  <c r="CM17" i="6"/>
  <c r="CM22" i="6"/>
  <c r="CN8" i="6"/>
  <c r="CO5" i="6"/>
  <c r="GV5" i="6"/>
  <c r="GU8" i="6"/>
  <c r="ER8" i="6"/>
  <c r="ES5" i="6"/>
  <c r="EQ18" i="6" l="1"/>
  <c r="CX14" i="21"/>
  <c r="CW13" i="21"/>
  <c r="CX13" i="21" s="1"/>
  <c r="ER19" i="6"/>
  <c r="ER20" i="6"/>
  <c r="CM18" i="6"/>
  <c r="GT18" i="6"/>
  <c r="GU19" i="6"/>
  <c r="GU20" i="6"/>
  <c r="CN20" i="6"/>
  <c r="CN19" i="6"/>
  <c r="BA3" i="20"/>
  <c r="BC4" i="20"/>
  <c r="CN17" i="6"/>
  <c r="CN22" i="6"/>
  <c r="EQ21" i="6"/>
  <c r="ER22" i="6"/>
  <c r="ER17" i="6"/>
  <c r="GU22" i="6"/>
  <c r="GU17" i="6"/>
  <c r="CM21" i="6"/>
  <c r="GT21" i="6"/>
  <c r="CP5" i="6"/>
  <c r="CO8" i="6"/>
  <c r="GW5" i="6"/>
  <c r="GV8" i="6"/>
  <c r="ES8" i="6"/>
  <c r="ET5" i="6"/>
  <c r="ER18" i="6" l="1"/>
  <c r="GU18" i="6"/>
  <c r="CO20" i="6"/>
  <c r="CO19" i="6"/>
  <c r="CO18" i="6" s="1"/>
  <c r="ES19" i="6"/>
  <c r="ES20" i="6"/>
  <c r="GV19" i="6"/>
  <c r="GV20" i="6"/>
  <c r="CN18" i="6"/>
  <c r="BB3" i="20"/>
  <c r="BD4" i="20"/>
  <c r="CO22" i="6"/>
  <c r="CO17" i="6"/>
  <c r="ES17" i="6"/>
  <c r="ES22" i="6"/>
  <c r="CQ5" i="6"/>
  <c r="CP8" i="6"/>
  <c r="CN21" i="6"/>
  <c r="GV22" i="6"/>
  <c r="GV17" i="6"/>
  <c r="GU21" i="6"/>
  <c r="ER21" i="6"/>
  <c r="GX5" i="6"/>
  <c r="GX8" i="6" s="1"/>
  <c r="GW8" i="6"/>
  <c r="ET8" i="6"/>
  <c r="EU5" i="6"/>
  <c r="ES18" i="6" l="1"/>
  <c r="CP19" i="6"/>
  <c r="CP20" i="6"/>
  <c r="ET19" i="6"/>
  <c r="ET20" i="6"/>
  <c r="GX20" i="6"/>
  <c r="GY20" i="6" s="1"/>
  <c r="GX19" i="6"/>
  <c r="GW19" i="6"/>
  <c r="GW20" i="6"/>
  <c r="GV18" i="6"/>
  <c r="BC3" i="20"/>
  <c r="BD3" i="20"/>
  <c r="GV21" i="6"/>
  <c r="CO21" i="6"/>
  <c r="ES21" i="6"/>
  <c r="ET17" i="6"/>
  <c r="ET22" i="6"/>
  <c r="GX17" i="6"/>
  <c r="GY17" i="6" s="1"/>
  <c r="GX22" i="6"/>
  <c r="CP22" i="6"/>
  <c r="CP17" i="6"/>
  <c r="CQ8" i="6"/>
  <c r="CR5" i="6"/>
  <c r="GW22" i="6"/>
  <c r="GW17" i="6"/>
  <c r="EV5" i="6"/>
  <c r="EV8" i="6" s="1"/>
  <c r="EU8" i="6"/>
  <c r="ET18" i="6" l="1"/>
  <c r="GW18" i="6"/>
  <c r="GX18" i="6"/>
  <c r="GY18" i="6" s="1"/>
  <c r="GY19" i="6"/>
  <c r="CQ20" i="6"/>
  <c r="CQ19" i="6"/>
  <c r="CQ18" i="6" s="1"/>
  <c r="EU19" i="6"/>
  <c r="EU20" i="6"/>
  <c r="CP18" i="6"/>
  <c r="EV19" i="6"/>
  <c r="EV20" i="6"/>
  <c r="EW20" i="6" s="1"/>
  <c r="S10" i="14"/>
  <c r="AM10" i="14"/>
  <c r="AO10" i="14"/>
  <c r="Z10" i="14"/>
  <c r="AD10" i="14"/>
  <c r="W10" i="14"/>
  <c r="AN10" i="14"/>
  <c r="AQ10" i="14"/>
  <c r="P10" i="14"/>
  <c r="AE10" i="14"/>
  <c r="AV10" i="14"/>
  <c r="AK10" i="14"/>
  <c r="Y10" i="14"/>
  <c r="AX10" i="14"/>
  <c r="AS10" i="14"/>
  <c r="AU10" i="14"/>
  <c r="AL10" i="14"/>
  <c r="AG10" i="14"/>
  <c r="O10" i="14"/>
  <c r="X10" i="14"/>
  <c r="N10" i="14"/>
  <c r="AP10" i="14"/>
  <c r="R10" i="14"/>
  <c r="AC10" i="14"/>
  <c r="AI10" i="14"/>
  <c r="U10" i="14"/>
  <c r="AY10" i="14"/>
  <c r="AZ10" i="14"/>
  <c r="T10" i="14"/>
  <c r="Q10" i="14"/>
  <c r="AW10" i="14"/>
  <c r="AF10" i="14"/>
  <c r="BA10" i="14"/>
  <c r="AA10" i="14"/>
  <c r="AT10" i="14"/>
  <c r="AH10" i="14"/>
  <c r="V10" i="14"/>
  <c r="AB10" i="14"/>
  <c r="AR10" i="14"/>
  <c r="AJ10" i="14"/>
  <c r="GW21" i="6"/>
  <c r="ET21" i="6"/>
  <c r="BB10" i="14" s="1"/>
  <c r="EV22" i="6"/>
  <c r="EV17" i="6"/>
  <c r="EW17" i="6" s="1"/>
  <c r="CR8" i="6"/>
  <c r="CS5" i="6"/>
  <c r="CS8" i="6" s="1"/>
  <c r="CQ22" i="6"/>
  <c r="CQ17" i="6"/>
  <c r="GX21" i="6"/>
  <c r="GY21" i="6" s="1"/>
  <c r="GY22" i="6"/>
  <c r="EU22" i="6"/>
  <c r="EU17" i="6"/>
  <c r="CP21" i="6"/>
  <c r="EU18" i="6" l="1"/>
  <c r="CS20" i="6"/>
  <c r="CT20" i="6" s="1"/>
  <c r="CS19" i="6"/>
  <c r="CR20" i="6"/>
  <c r="CR19" i="6"/>
  <c r="CR18" i="6" s="1"/>
  <c r="EW19" i="6"/>
  <c r="EV18" i="6"/>
  <c r="EW18" i="6" s="1"/>
  <c r="AU9" i="14"/>
  <c r="W9" i="14"/>
  <c r="X9" i="14"/>
  <c r="AY9" i="14"/>
  <c r="M9" i="14"/>
  <c r="AJ9" i="14"/>
  <c r="AF9" i="14"/>
  <c r="V9" i="14"/>
  <c r="AX9" i="14"/>
  <c r="U9" i="14"/>
  <c r="S9" i="14"/>
  <c r="O9" i="14"/>
  <c r="AK9" i="14"/>
  <c r="AC9" i="14"/>
  <c r="Y9" i="14"/>
  <c r="AD9" i="14"/>
  <c r="AR9" i="14"/>
  <c r="AZ9" i="14"/>
  <c r="AQ9" i="14"/>
  <c r="Z9" i="14"/>
  <c r="AM9" i="14"/>
  <c r="AV9" i="14"/>
  <c r="AW9" i="14"/>
  <c r="AB9" i="14"/>
  <c r="AL9" i="14"/>
  <c r="P9" i="14"/>
  <c r="AN9" i="14"/>
  <c r="BA9" i="14"/>
  <c r="AH9" i="14"/>
  <c r="Q9" i="14"/>
  <c r="AI9" i="14"/>
  <c r="AT9" i="14"/>
  <c r="AS9" i="14"/>
  <c r="AE9" i="14"/>
  <c r="AO9" i="14"/>
  <c r="AG9" i="14"/>
  <c r="AP9" i="14"/>
  <c r="T9" i="14"/>
  <c r="R9" i="14"/>
  <c r="N9" i="14"/>
  <c r="AA9" i="14"/>
  <c r="EU21" i="6"/>
  <c r="BC10" i="14" s="1"/>
  <c r="CQ21" i="6"/>
  <c r="BB9" i="14" s="1"/>
  <c r="AR10" i="20"/>
  <c r="AG9" i="20"/>
  <c r="AQ9" i="20"/>
  <c r="BB9" i="20"/>
  <c r="R9" i="20"/>
  <c r="AV9" i="20"/>
  <c r="CS22" i="6"/>
  <c r="CS17" i="6"/>
  <c r="CT17" i="6" s="1"/>
  <c r="L9" i="14"/>
  <c r="AF10" i="20"/>
  <c r="P10" i="20"/>
  <c r="CR22" i="6"/>
  <c r="CR17" i="6"/>
  <c r="Z10" i="20"/>
  <c r="AJ10" i="20"/>
  <c r="N10" i="20"/>
  <c r="W10" i="20"/>
  <c r="EW22" i="6"/>
  <c r="EV21" i="6"/>
  <c r="BD10" i="14" s="1"/>
  <c r="CT19" i="6" l="1"/>
  <c r="CS18" i="6"/>
  <c r="CT18" i="6" s="1"/>
  <c r="AD10" i="20"/>
  <c r="AK9" i="20"/>
  <c r="AZ9" i="20"/>
  <c r="AH9" i="20"/>
  <c r="AH15" i="20" s="1"/>
  <c r="BA9" i="20"/>
  <c r="BB15" i="20" s="1"/>
  <c r="S9" i="20"/>
  <c r="S15" i="20" s="1"/>
  <c r="AU9" i="20"/>
  <c r="O9" i="20"/>
  <c r="AW10" i="20"/>
  <c r="BB10" i="20"/>
  <c r="AY10" i="20"/>
  <c r="V9" i="20"/>
  <c r="AN9" i="20"/>
  <c r="BC9" i="20"/>
  <c r="BC15" i="20" s="1"/>
  <c r="AW9" i="20"/>
  <c r="AW15" i="20" s="1"/>
  <c r="AU10" i="20"/>
  <c r="AO10" i="20"/>
  <c r="AV10" i="20"/>
  <c r="BA10" i="20"/>
  <c r="AC10" i="20"/>
  <c r="X10" i="20"/>
  <c r="X16" i="20" s="1"/>
  <c r="AZ11" i="20"/>
  <c r="AX11" i="20"/>
  <c r="AG11" i="20"/>
  <c r="X11" i="20"/>
  <c r="W11" i="20"/>
  <c r="K10" i="20"/>
  <c r="D25" i="20"/>
  <c r="AP11" i="20"/>
  <c r="Y11" i="20"/>
  <c r="P11" i="20"/>
  <c r="O11" i="20"/>
  <c r="BD9" i="20"/>
  <c r="AB11" i="20"/>
  <c r="Z11" i="20"/>
  <c r="BB11" i="20"/>
  <c r="I10" i="20"/>
  <c r="AY11" i="20"/>
  <c r="AH11" i="20"/>
  <c r="Q11" i="20"/>
  <c r="M10" i="20"/>
  <c r="N16" i="20" s="1"/>
  <c r="L10" i="20"/>
  <c r="BA11" i="20"/>
  <c r="AQ11" i="20"/>
  <c r="F10" i="20"/>
  <c r="E10" i="20"/>
  <c r="AS11" i="20"/>
  <c r="AJ11" i="20"/>
  <c r="AI11" i="20"/>
  <c r="R11" i="20"/>
  <c r="BD11" i="20"/>
  <c r="BC11" i="20"/>
  <c r="AT11" i="20"/>
  <c r="AK11" i="20"/>
  <c r="T11" i="20"/>
  <c r="AF11" i="20"/>
  <c r="J10" i="20"/>
  <c r="AA11" i="20"/>
  <c r="G10" i="20"/>
  <c r="AV11" i="20"/>
  <c r="AU11" i="20"/>
  <c r="AL11" i="20"/>
  <c r="AC11" i="20"/>
  <c r="AO11" i="20"/>
  <c r="V11" i="20"/>
  <c r="S11" i="20"/>
  <c r="AW11" i="20"/>
  <c r="AN11" i="20"/>
  <c r="AM11" i="20"/>
  <c r="AD11" i="20"/>
  <c r="U11" i="20"/>
  <c r="AR11" i="20"/>
  <c r="H10" i="20"/>
  <c r="AE11" i="20"/>
  <c r="F11" i="20"/>
  <c r="E9" i="20"/>
  <c r="F9" i="20"/>
  <c r="E11" i="20"/>
  <c r="H11" i="20"/>
  <c r="G11" i="20"/>
  <c r="I11" i="20"/>
  <c r="H9" i="20"/>
  <c r="G9" i="20"/>
  <c r="J11" i="20"/>
  <c r="K11" i="20"/>
  <c r="I9" i="20"/>
  <c r="J9" i="20"/>
  <c r="L11" i="20"/>
  <c r="M11" i="20"/>
  <c r="L9" i="20"/>
  <c r="K9" i="20"/>
  <c r="M9" i="20"/>
  <c r="N11" i="20"/>
  <c r="AB9" i="20"/>
  <c r="U9" i="20"/>
  <c r="N9" i="20"/>
  <c r="AY9" i="20"/>
  <c r="AL9" i="20"/>
  <c r="AT10" i="20"/>
  <c r="BD10" i="20"/>
  <c r="AM10" i="20"/>
  <c r="Z9" i="20"/>
  <c r="AC9" i="20"/>
  <c r="X9" i="20"/>
  <c r="AO9" i="20"/>
  <c r="AS9" i="20"/>
  <c r="V10" i="20"/>
  <c r="Q10" i="20"/>
  <c r="Q16" i="20" s="1"/>
  <c r="AE10" i="20"/>
  <c r="AQ10" i="20"/>
  <c r="T10" i="20"/>
  <c r="AX9" i="20"/>
  <c r="AF9" i="20"/>
  <c r="AD9" i="20"/>
  <c r="AJ9" i="20"/>
  <c r="AA9" i="20"/>
  <c r="T9" i="20"/>
  <c r="T15" i="20" s="1"/>
  <c r="BC10" i="20"/>
  <c r="Y9" i="20"/>
  <c r="AI9" i="20"/>
  <c r="AP9" i="20"/>
  <c r="AR9" i="20"/>
  <c r="AR15" i="20" s="1"/>
  <c r="AK10" i="20"/>
  <c r="AK16" i="20" s="1"/>
  <c r="S10" i="20"/>
  <c r="AH10" i="20"/>
  <c r="U10" i="20"/>
  <c r="R10" i="20"/>
  <c r="EW21" i="6"/>
  <c r="CR21" i="6"/>
  <c r="BC9" i="14" s="1"/>
  <c r="AM9" i="20"/>
  <c r="Q9" i="20"/>
  <c r="R15" i="20" s="1"/>
  <c r="AG10" i="20"/>
  <c r="AG16" i="20" s="1"/>
  <c r="AL10" i="20"/>
  <c r="AX10" i="20"/>
  <c r="CS21" i="6"/>
  <c r="BD9" i="14" s="1"/>
  <c r="CT22" i="6"/>
  <c r="P9" i="20"/>
  <c r="AE9" i="20"/>
  <c r="AT9" i="20"/>
  <c r="W9" i="20"/>
  <c r="AZ10" i="20"/>
  <c r="O10" i="20"/>
  <c r="O16" i="20" s="1"/>
  <c r="AA10" i="20"/>
  <c r="AA16" i="20" s="1"/>
  <c r="AB10" i="20"/>
  <c r="AS10" i="20"/>
  <c r="AS16" i="20" s="1"/>
  <c r="AN10" i="20"/>
  <c r="Y10" i="20"/>
  <c r="AI10" i="20"/>
  <c r="AP10" i="20"/>
  <c r="U17" i="20" l="1"/>
  <c r="E25" i="20"/>
  <c r="H25" i="20" s="1"/>
  <c r="S17" i="20"/>
  <c r="AL17" i="20"/>
  <c r="BC17" i="20"/>
  <c r="AU17" i="20"/>
  <c r="AE16" i="20"/>
  <c r="BC16" i="20"/>
  <c r="AP16" i="20"/>
  <c r="AD16" i="20"/>
  <c r="J15" i="20"/>
  <c r="AL15" i="20"/>
  <c r="AC15" i="20"/>
  <c r="F17" i="20"/>
  <c r="BA17" i="20"/>
  <c r="Z17" i="20"/>
  <c r="AX16" i="20"/>
  <c r="AD17" i="20"/>
  <c r="AE15" i="20"/>
  <c r="AZ15" i="20"/>
  <c r="R17" i="20"/>
  <c r="K15" i="20"/>
  <c r="AN16" i="20"/>
  <c r="W15" i="20"/>
  <c r="AP15" i="20"/>
  <c r="AV16" i="20"/>
  <c r="M17" i="20"/>
  <c r="BD15" i="20"/>
  <c r="AD15" i="20"/>
  <c r="H17" i="20"/>
  <c r="AH17" i="20"/>
  <c r="AT15" i="20"/>
  <c r="AX15" i="20"/>
  <c r="R16" i="20"/>
  <c r="AL16" i="20"/>
  <c r="Y16" i="20"/>
  <c r="AZ16" i="20"/>
  <c r="K17" i="20"/>
  <c r="F15" i="20"/>
  <c r="AP17" i="20"/>
  <c r="J17" i="20"/>
  <c r="AQ17" i="20"/>
  <c r="AI16" i="20"/>
  <c r="V16" i="20"/>
  <c r="AW17" i="20"/>
  <c r="G16" i="20"/>
  <c r="BD17" i="20"/>
  <c r="K16" i="20"/>
  <c r="J16" i="20"/>
  <c r="S16" i="20"/>
  <c r="AO15" i="20"/>
  <c r="AI15" i="20"/>
  <c r="AM15" i="20"/>
  <c r="Z16" i="20"/>
  <c r="Y15" i="20"/>
  <c r="AC17" i="20"/>
  <c r="T17" i="20"/>
  <c r="AS17" i="20"/>
  <c r="P17" i="20"/>
  <c r="I15" i="20"/>
  <c r="AK17" i="20"/>
  <c r="Y17" i="20"/>
  <c r="BA15" i="20"/>
  <c r="AH16" i="20"/>
  <c r="AJ15" i="20"/>
  <c r="AJ16" i="20"/>
  <c r="BD16" i="20"/>
  <c r="N15" i="20"/>
  <c r="AX17" i="20"/>
  <c r="AC16" i="20"/>
  <c r="AY16" i="20"/>
  <c r="AK15" i="20"/>
  <c r="AM16" i="20"/>
  <c r="U15" i="20"/>
  <c r="AZ17" i="20"/>
  <c r="AY17" i="20"/>
  <c r="BA16" i="20"/>
  <c r="AF16" i="20"/>
  <c r="AT16" i="20"/>
  <c r="N17" i="20"/>
  <c r="F25" i="20"/>
  <c r="AM17" i="20"/>
  <c r="AT17" i="20"/>
  <c r="F16" i="20"/>
  <c r="I16" i="20"/>
  <c r="CT21" i="6"/>
  <c r="M15" i="20"/>
  <c r="AN17" i="20"/>
  <c r="AV17" i="20"/>
  <c r="BB17" i="20"/>
  <c r="AO16" i="20"/>
  <c r="P15" i="20"/>
  <c r="O15" i="20"/>
  <c r="P16" i="20"/>
  <c r="AF15" i="20"/>
  <c r="H15" i="20"/>
  <c r="G15" i="20"/>
  <c r="AQ15" i="20"/>
  <c r="V15" i="20"/>
  <c r="BB16" i="20"/>
  <c r="AU15" i="20"/>
  <c r="AS15" i="20"/>
  <c r="Z15" i="20"/>
  <c r="AB15" i="20"/>
  <c r="L15" i="20"/>
  <c r="AE17" i="20"/>
  <c r="AA17" i="20"/>
  <c r="L16" i="20"/>
  <c r="AB17" i="20"/>
  <c r="W17" i="20"/>
  <c r="AU16" i="20"/>
  <c r="AW16" i="20"/>
  <c r="Q15" i="20"/>
  <c r="U16" i="20"/>
  <c r="AQ16" i="20"/>
  <c r="I17" i="20"/>
  <c r="H16" i="20"/>
  <c r="V17" i="20"/>
  <c r="AI17" i="20"/>
  <c r="M16" i="20"/>
  <c r="X17" i="20"/>
  <c r="W16" i="20"/>
  <c r="T16" i="20"/>
  <c r="AB16" i="20"/>
  <c r="AA15" i="20"/>
  <c r="X15" i="20"/>
  <c r="AY15" i="20"/>
  <c r="L17" i="20"/>
  <c r="G17" i="20"/>
  <c r="AR17" i="20"/>
  <c r="AO17" i="20"/>
  <c r="AF17" i="20"/>
  <c r="AJ17" i="20"/>
  <c r="Q17" i="20"/>
  <c r="O17" i="20"/>
  <c r="AG17" i="20"/>
  <c r="AN15" i="20"/>
  <c r="AV15" i="20"/>
  <c r="AG15" i="20"/>
  <c r="AR16" i="20"/>
  <c r="BD19" i="14" l="1"/>
  <c r="O18" i="14"/>
  <c r="N18" i="14"/>
  <c r="AS20" i="14"/>
  <c r="T20" i="14"/>
  <c r="R20" i="14"/>
  <c r="AW20" i="14"/>
  <c r="AA20" i="14"/>
  <c r="AV20" i="14"/>
  <c r="AH20" i="14"/>
  <c r="AG20" i="14"/>
  <c r="AZ20" i="14"/>
  <c r="AJ20" i="14"/>
  <c r="H19" i="14"/>
  <c r="V20" i="14"/>
  <c r="U20" i="14"/>
  <c r="S20" i="14"/>
  <c r="BD20" i="14"/>
  <c r="AN20" i="14"/>
  <c r="AK20" i="14"/>
  <c r="X20" i="14"/>
  <c r="J19" i="14"/>
  <c r="I19" i="14"/>
  <c r="BC20" i="14"/>
  <c r="BA20" i="14"/>
  <c r="AB20" i="14"/>
  <c r="AX20" i="14"/>
  <c r="AU20" i="14"/>
  <c r="L19" i="14"/>
  <c r="G19" i="14"/>
  <c r="BB20" i="14"/>
  <c r="AC20" i="14"/>
  <c r="M19" i="14"/>
  <c r="Z20" i="14"/>
  <c r="W20" i="14"/>
  <c r="AR20" i="14"/>
  <c r="AP20" i="14"/>
  <c r="Q20" i="14"/>
  <c r="AY20" i="14"/>
  <c r="E19" i="14"/>
  <c r="K19" i="14"/>
  <c r="AF20" i="14"/>
  <c r="AD20" i="14"/>
  <c r="BD18" i="14"/>
  <c r="AM20" i="14"/>
  <c r="Y20" i="14"/>
  <c r="AT20" i="14"/>
  <c r="F19" i="14"/>
  <c r="O20" i="14"/>
  <c r="AL20" i="14"/>
  <c r="AI20" i="14"/>
  <c r="AQ20" i="14"/>
  <c r="AE20" i="14"/>
  <c r="AO20" i="14"/>
  <c r="P20" i="14"/>
  <c r="K18" i="14"/>
  <c r="J18" i="14"/>
  <c r="M18" i="14"/>
  <c r="I18" i="14"/>
  <c r="E18" i="14"/>
  <c r="F18" i="14"/>
  <c r="H18" i="14"/>
  <c r="G18" i="14"/>
  <c r="L18" i="14"/>
  <c r="AI19" i="14"/>
  <c r="AL19" i="14"/>
  <c r="AN19" i="14"/>
  <c r="AF19" i="14"/>
  <c r="Y19" i="14"/>
  <c r="Z19" i="14"/>
  <c r="P19" i="14"/>
  <c r="AM19" i="14"/>
  <c r="AK19" i="14"/>
  <c r="AG19" i="14"/>
  <c r="Q19" i="14"/>
  <c r="AB19" i="14"/>
  <c r="V19" i="14"/>
  <c r="AJ19" i="14"/>
  <c r="N19" i="14"/>
  <c r="AE19" i="14"/>
  <c r="AR19" i="14"/>
  <c r="AT19" i="14"/>
  <c r="AW19" i="14"/>
  <c r="U19" i="14"/>
  <c r="AH19" i="14"/>
  <c r="AD19" i="14"/>
  <c r="T19" i="14"/>
  <c r="O19" i="14"/>
  <c r="AV19" i="14"/>
  <c r="AZ19" i="14"/>
  <c r="AC19" i="14"/>
  <c r="AY19" i="14"/>
  <c r="AP19" i="14"/>
  <c r="S19" i="14"/>
  <c r="AO19" i="14"/>
  <c r="W19" i="14"/>
  <c r="X19" i="14"/>
  <c r="AQ19" i="14"/>
  <c r="AS19" i="14"/>
  <c r="AU19" i="14"/>
  <c r="AA19" i="14"/>
  <c r="R19" i="14"/>
  <c r="BA19" i="14"/>
  <c r="AX19" i="14"/>
  <c r="AB18" i="14"/>
  <c r="AK18" i="14"/>
  <c r="AA18" i="14"/>
  <c r="AR18" i="14"/>
  <c r="AF18" i="14"/>
  <c r="AD18" i="14"/>
  <c r="AP18" i="14"/>
  <c r="AU18" i="14"/>
  <c r="BA18" i="14"/>
  <c r="W18" i="14"/>
  <c r="AV18" i="14"/>
  <c r="Y18" i="14"/>
  <c r="AO18" i="14"/>
  <c r="AT18" i="14"/>
  <c r="BB18" i="14"/>
  <c r="AH18" i="14"/>
  <c r="AJ18" i="14"/>
  <c r="S18" i="14"/>
  <c r="AM18" i="14"/>
  <c r="AL18" i="14"/>
  <c r="U18" i="14"/>
  <c r="AY18" i="14"/>
  <c r="AG18" i="14"/>
  <c r="AN18" i="14"/>
  <c r="R18" i="14"/>
  <c r="AI18" i="14"/>
  <c r="AE18" i="14"/>
  <c r="AZ18" i="14"/>
  <c r="AQ18" i="14"/>
  <c r="V18" i="14"/>
  <c r="X18" i="14"/>
  <c r="AS18" i="14"/>
  <c r="AC18" i="14"/>
  <c r="AW18" i="14"/>
  <c r="Q18" i="14"/>
  <c r="Z18" i="14"/>
  <c r="AX18" i="14"/>
  <c r="T18" i="14"/>
  <c r="G25" i="20"/>
  <c r="I25" i="20"/>
  <c r="J25" i="20" s="1"/>
  <c r="BC18" i="14"/>
  <c r="P18" i="14"/>
  <c r="E36" i="14" l="1"/>
  <c r="H36" i="14" s="1"/>
  <c r="N27" i="14"/>
  <c r="Z27" i="14"/>
  <c r="AC27" i="14"/>
  <c r="AA28" i="14"/>
  <c r="AX29" i="14"/>
  <c r="P27" i="14"/>
  <c r="X27" i="14"/>
  <c r="BA28" i="14"/>
  <c r="I27" i="14"/>
  <c r="K28" i="14"/>
  <c r="AL27" i="14"/>
  <c r="AU28" i="14"/>
  <c r="S29" i="14"/>
  <c r="L27" i="14"/>
  <c r="BC29" i="14"/>
  <c r="AO28" i="14"/>
  <c r="W29" i="14"/>
  <c r="T27" i="14"/>
  <c r="AQ29" i="14"/>
  <c r="AG27" i="14"/>
  <c r="BB27" i="14"/>
  <c r="AP27" i="14"/>
  <c r="N28" i="14"/>
  <c r="AM28" i="14"/>
  <c r="AS28" i="14"/>
  <c r="G27" i="14"/>
  <c r="T28" i="14"/>
  <c r="AI29" i="14"/>
  <c r="AD29" i="14"/>
  <c r="AN27" i="14"/>
  <c r="AX28" i="14"/>
  <c r="W28" i="14"/>
  <c r="J28" i="14"/>
  <c r="AS27" i="14"/>
  <c r="AH27" i="14"/>
  <c r="AU27" i="14"/>
  <c r="O28" i="14"/>
  <c r="AE28" i="14"/>
  <c r="AK28" i="14"/>
  <c r="AI28" i="14"/>
  <c r="BD27" i="14"/>
  <c r="AZ29" i="14"/>
  <c r="V27" i="14"/>
  <c r="AZ27" i="14"/>
  <c r="AR27" i="14"/>
  <c r="AB28" i="14"/>
  <c r="K27" i="14"/>
  <c r="AC29" i="14"/>
  <c r="AA29" i="14"/>
  <c r="AE27" i="14"/>
  <c r="AM27" i="14"/>
  <c r="AC28" i="14"/>
  <c r="AW28" i="14"/>
  <c r="Q28" i="14"/>
  <c r="P29" i="14"/>
  <c r="AT29" i="14"/>
  <c r="AY29" i="14"/>
  <c r="AQ28" i="14"/>
  <c r="AO29" i="14"/>
  <c r="AJ27" i="14"/>
  <c r="AR28" i="14"/>
  <c r="AE29" i="14"/>
  <c r="AM29" i="14"/>
  <c r="AP29" i="14"/>
  <c r="L28" i="14"/>
  <c r="X29" i="14"/>
  <c r="AJ29" i="14"/>
  <c r="T29" i="14"/>
  <c r="O27" i="14"/>
  <c r="Y27" i="14"/>
  <c r="AY28" i="14"/>
  <c r="U28" i="14"/>
  <c r="Y28" i="14"/>
  <c r="F28" i="14"/>
  <c r="M28" i="14"/>
  <c r="BA29" i="14"/>
  <c r="AV29" i="14"/>
  <c r="Q27" i="14"/>
  <c r="AV27" i="14"/>
  <c r="AA27" i="14"/>
  <c r="AF28" i="14"/>
  <c r="U29" i="14"/>
  <c r="AW27" i="14"/>
  <c r="AI27" i="14"/>
  <c r="S27" i="14"/>
  <c r="W27" i="14"/>
  <c r="AK27" i="14"/>
  <c r="AZ28" i="14"/>
  <c r="AT28" i="14"/>
  <c r="AN28" i="14"/>
  <c r="H27" i="14"/>
  <c r="Y29" i="14"/>
  <c r="BB29" i="14"/>
  <c r="I28" i="14"/>
  <c r="V29" i="14"/>
  <c r="AW29" i="14"/>
  <c r="R27" i="14"/>
  <c r="BA27" i="14"/>
  <c r="AB27" i="14"/>
  <c r="X28" i="14"/>
  <c r="AV28" i="14"/>
  <c r="AG28" i="14"/>
  <c r="AL28" i="14"/>
  <c r="F27" i="14"/>
  <c r="Q29" i="14"/>
  <c r="G28" i="14"/>
  <c r="H28" i="14"/>
  <c r="R29" i="14"/>
  <c r="AR29" i="14"/>
  <c r="AU29" i="14"/>
  <c r="AK29" i="14"/>
  <c r="AS29" i="14"/>
  <c r="BC27" i="14"/>
  <c r="AY27" i="14"/>
  <c r="AT27" i="14"/>
  <c r="AD27" i="14"/>
  <c r="R28" i="14"/>
  <c r="S28" i="14"/>
  <c r="AD28" i="14"/>
  <c r="AJ28" i="14"/>
  <c r="P28" i="14"/>
  <c r="M27" i="14"/>
  <c r="AL29" i="14"/>
  <c r="AF29" i="14"/>
  <c r="AN29" i="14"/>
  <c r="AG29" i="14"/>
  <c r="AX27" i="14"/>
  <c r="AQ27" i="14"/>
  <c r="U27" i="14"/>
  <c r="AO27" i="14"/>
  <c r="AF27" i="14"/>
  <c r="AP28" i="14"/>
  <c r="AH28" i="14"/>
  <c r="V28" i="14"/>
  <c r="Z28" i="14"/>
  <c r="J27" i="14"/>
  <c r="Z29" i="14"/>
  <c r="AB29" i="14"/>
  <c r="BD29" i="14"/>
  <c r="AH29" i="14"/>
  <c r="BB19" i="14" l="1"/>
  <c r="BB28" i="14" s="1"/>
  <c r="BC19" i="14"/>
  <c r="DB16" i="6"/>
  <c r="DB15" i="6" s="1"/>
  <c r="DB14" i="6" s="1"/>
  <c r="DB13" i="6" s="1"/>
  <c r="DD16" i="6"/>
  <c r="DD15" i="6" s="1"/>
  <c r="DD14" i="6" s="1"/>
  <c r="DD13" i="6" s="1"/>
  <c r="ET16" i="6"/>
  <c r="ET15" i="6" s="1"/>
  <c r="CN16" i="6"/>
  <c r="CN15" i="6" s="1"/>
  <c r="GT16" i="6"/>
  <c r="GT15" i="6" s="1"/>
  <c r="GT14" i="6" s="1"/>
  <c r="GT13" i="6" s="1"/>
  <c r="EP16" i="6"/>
  <c r="EP15" i="6" s="1"/>
  <c r="CL16" i="6"/>
  <c r="CL15" i="6" s="1"/>
  <c r="CK16" i="6"/>
  <c r="CK15" i="6" s="1"/>
  <c r="GQ16" i="6"/>
  <c r="GQ15" i="6" s="1"/>
  <c r="GQ14" i="6" s="1"/>
  <c r="GQ13" i="6" s="1"/>
  <c r="GO16" i="6"/>
  <c r="GO15" i="6" s="1"/>
  <c r="GO14" i="6" s="1"/>
  <c r="GO13" i="6" s="1"/>
  <c r="CH16" i="6"/>
  <c r="CH15" i="6" s="1"/>
  <c r="CF16" i="6"/>
  <c r="CF15" i="6" s="1"/>
  <c r="EI16" i="6"/>
  <c r="EI15" i="6" s="1"/>
  <c r="GK16" i="6"/>
  <c r="GK15" i="6" s="1"/>
  <c r="GK14" i="6" s="1"/>
  <c r="GK13" i="6" s="1"/>
  <c r="CC16" i="6"/>
  <c r="CC15" i="6" s="1"/>
  <c r="GI16" i="6"/>
  <c r="GI15" i="6" s="1"/>
  <c r="GI14" i="6" s="1"/>
  <c r="GI13" i="6" s="1"/>
  <c r="EE16" i="6"/>
  <c r="EE15" i="6" s="1"/>
  <c r="BZ16" i="6"/>
  <c r="BZ15" i="6" s="1"/>
  <c r="GF16" i="6"/>
  <c r="GF15" i="6" s="1"/>
  <c r="GF14" i="6" s="1"/>
  <c r="GF13" i="6" s="1"/>
  <c r="EB16" i="6"/>
  <c r="EB15" i="6" s="1"/>
  <c r="EA16" i="6"/>
  <c r="EA15" i="6" s="1"/>
  <c r="GD16" i="6"/>
  <c r="GD15" i="6" s="1"/>
  <c r="GD14" i="6" s="1"/>
  <c r="GD13" i="6" s="1"/>
  <c r="GB16" i="6"/>
  <c r="GB15" i="6" s="1"/>
  <c r="GB14" i="6" s="1"/>
  <c r="GB13" i="6" s="1"/>
  <c r="BT16" i="6"/>
  <c r="BT15" i="6" s="1"/>
  <c r="FZ16" i="6"/>
  <c r="FZ15" i="6" s="1"/>
  <c r="FZ14" i="6" s="1"/>
  <c r="FZ13" i="6" s="1"/>
  <c r="DV16" i="6"/>
  <c r="DV15" i="6" s="1"/>
  <c r="FX16" i="6"/>
  <c r="FX15" i="6" s="1"/>
  <c r="FX14" i="6" s="1"/>
  <c r="FX13" i="6" s="1"/>
  <c r="BP16" i="6"/>
  <c r="BP15" i="6" s="1"/>
  <c r="BO16" i="6"/>
  <c r="BO15" i="6" s="1"/>
  <c r="FU16" i="6"/>
  <c r="FU15" i="6" s="1"/>
  <c r="FU14" i="6" s="1"/>
  <c r="FU13" i="6" s="1"/>
  <c r="FT16" i="6"/>
  <c r="FT15" i="6" s="1"/>
  <c r="FT14" i="6" s="1"/>
  <c r="FT13" i="6" s="1"/>
  <c r="BG16" i="6"/>
  <c r="BG15" i="6" s="1"/>
  <c r="BF16" i="6"/>
  <c r="BF15" i="6" s="1"/>
  <c r="BE16" i="6"/>
  <c r="BE15" i="6" s="1"/>
  <c r="BD16" i="6"/>
  <c r="BD15" i="6" s="1"/>
  <c r="DH16" i="6"/>
  <c r="DH15" i="6" s="1"/>
  <c r="BC16" i="6"/>
  <c r="BC15" i="6" s="1"/>
  <c r="BB16" i="6"/>
  <c r="BB15" i="6" s="1"/>
  <c r="DF16" i="6"/>
  <c r="DF15" i="6" s="1"/>
  <c r="AW16" i="6"/>
  <c r="AW15" i="6" s="1"/>
  <c r="CW16" i="6"/>
  <c r="CW15" i="6" s="1"/>
  <c r="CW14" i="6" s="1"/>
  <c r="CW13" i="6" s="1"/>
  <c r="FF16" i="6"/>
  <c r="FF15" i="6" s="1"/>
  <c r="N15" i="6"/>
  <c r="N14" i="6" s="1"/>
  <c r="CQ16" i="6"/>
  <c r="CQ15" i="6" s="1"/>
  <c r="CS16" i="6"/>
  <c r="CT16" i="6" s="1"/>
  <c r="CP16" i="6"/>
  <c r="CP15" i="6" s="1"/>
  <c r="FB16" i="6"/>
  <c r="FB15" i="6" s="1"/>
  <c r="CR16" i="6"/>
  <c r="CR15" i="6" s="1"/>
  <c r="BL16" i="6"/>
  <c r="BL15" i="6" s="1"/>
  <c r="FR16" i="6"/>
  <c r="FR15" i="6" s="1"/>
  <c r="FR14" i="6" s="1"/>
  <c r="FR13" i="6" s="1"/>
  <c r="FQ16" i="6"/>
  <c r="FQ15" i="6" s="1"/>
  <c r="FQ14" i="6" s="1"/>
  <c r="FQ13" i="6" s="1"/>
  <c r="FO16" i="6"/>
  <c r="FO15" i="6" s="1"/>
  <c r="FO14" i="6" s="1"/>
  <c r="FO13" i="6" s="1"/>
  <c r="FN16" i="6"/>
  <c r="FN15" i="6" s="1"/>
  <c r="FN14" i="6" s="1"/>
  <c r="FN13" i="6" s="1"/>
  <c r="AZ16" i="6"/>
  <c r="AZ15" i="6" s="1"/>
  <c r="AT16" i="6"/>
  <c r="AT15" i="6" s="1"/>
  <c r="EZ16" i="6"/>
  <c r="EZ15" i="6" s="1"/>
  <c r="DG16" i="6"/>
  <c r="DG15" i="6" s="1"/>
  <c r="AX16" i="6"/>
  <c r="AX15" i="6" s="1"/>
  <c r="DC16" i="6"/>
  <c r="DC15" i="6" s="1"/>
  <c r="DC14" i="6" s="1"/>
  <c r="DC13" i="6" s="1"/>
  <c r="CX16" i="6"/>
  <c r="CX15" i="6" s="1"/>
  <c r="CX14" i="6" s="1"/>
  <c r="CX13" i="6" s="1"/>
  <c r="CY16" i="6"/>
  <c r="CY15" i="6" s="1"/>
  <c r="CY14" i="6" s="1"/>
  <c r="CY13" i="6" s="1"/>
  <c r="GX16" i="6"/>
  <c r="GX15" i="6" s="1"/>
  <c r="GX14" i="6" s="1"/>
  <c r="GV16" i="6"/>
  <c r="GV15" i="6" s="1"/>
  <c r="GV14" i="6" s="1"/>
  <c r="GV13" i="6" s="1"/>
  <c r="GU16" i="6"/>
  <c r="GU15" i="6" s="1"/>
  <c r="GU14" i="6" s="1"/>
  <c r="GU13" i="6" s="1"/>
  <c r="CM16" i="6"/>
  <c r="CM15" i="6" s="1"/>
  <c r="GS16" i="6"/>
  <c r="GS15" i="6" s="1"/>
  <c r="GS14" i="6" s="1"/>
  <c r="GS13" i="6" s="1"/>
  <c r="GR16" i="6"/>
  <c r="GR15" i="6" s="1"/>
  <c r="GR14" i="6" s="1"/>
  <c r="GR13" i="6" s="1"/>
  <c r="CJ16" i="6"/>
  <c r="CJ15" i="6" s="1"/>
  <c r="CI16" i="6"/>
  <c r="CI15" i="6" s="1"/>
  <c r="EL16" i="6"/>
  <c r="EL15" i="6" s="1"/>
  <c r="GN16" i="6"/>
  <c r="GN15" i="6" s="1"/>
  <c r="GN14" i="6" s="1"/>
  <c r="GN13" i="6" s="1"/>
  <c r="EK16" i="6"/>
  <c r="EK15" i="6" s="1"/>
  <c r="GL16" i="6"/>
  <c r="GL15" i="6" s="1"/>
  <c r="GL14" i="6" s="1"/>
  <c r="GL13" i="6" s="1"/>
  <c r="CD16" i="6"/>
  <c r="CD15" i="6" s="1"/>
  <c r="EG16" i="6"/>
  <c r="EG15" i="6" s="1"/>
  <c r="EF16" i="6"/>
  <c r="EF15" i="6" s="1"/>
  <c r="GH16" i="6"/>
  <c r="GH15" i="6" s="1"/>
  <c r="GH14" i="6" s="1"/>
  <c r="GH13" i="6" s="1"/>
  <c r="ED16" i="6"/>
  <c r="ED15" i="6" s="1"/>
  <c r="EC16" i="6"/>
  <c r="EC15" i="6" s="1"/>
  <c r="BX16" i="6"/>
  <c r="BX15" i="6" s="1"/>
  <c r="BW16" i="6"/>
  <c r="BW15" i="6" s="1"/>
  <c r="DZ16" i="6"/>
  <c r="DZ15" i="6" s="1"/>
  <c r="DY16" i="6"/>
  <c r="DY15" i="6" s="1"/>
  <c r="GA16" i="6"/>
  <c r="GA15" i="6" s="1"/>
  <c r="GA14" i="6" s="1"/>
  <c r="GA13" i="6" s="1"/>
  <c r="BS16" i="6"/>
  <c r="BS15" i="6" s="1"/>
  <c r="BR16" i="6"/>
  <c r="BR15" i="6" s="1"/>
  <c r="DU16" i="6"/>
  <c r="DU15" i="6" s="1"/>
  <c r="DT16" i="6"/>
  <c r="DT15" i="6" s="1"/>
  <c r="DS16" i="6"/>
  <c r="DS15" i="6" s="1"/>
  <c r="DR16" i="6"/>
  <c r="DR15" i="6" s="1"/>
  <c r="DQ16" i="6"/>
  <c r="DQ15" i="6" s="1"/>
  <c r="DJ16" i="6"/>
  <c r="DJ15" i="6" s="1"/>
  <c r="FL16" i="6"/>
  <c r="FL15" i="6" s="1"/>
  <c r="FL14" i="6" s="1"/>
  <c r="FL13" i="6" s="1"/>
  <c r="FJ16" i="6"/>
  <c r="FJ15" i="6" s="1"/>
  <c r="FJ14" i="6" s="1"/>
  <c r="FJ13" i="6" s="1"/>
  <c r="CZ16" i="6"/>
  <c r="CZ15" i="6" s="1"/>
  <c r="CZ14" i="6" s="1"/>
  <c r="CZ13" i="6" s="1"/>
  <c r="FE16" i="6"/>
  <c r="FE15" i="6" s="1"/>
  <c r="EV16" i="6"/>
  <c r="EW16" i="6" s="1"/>
  <c r="GW16" i="6"/>
  <c r="GW15" i="6" s="1"/>
  <c r="GW14" i="6" s="1"/>
  <c r="GW13" i="6" s="1"/>
  <c r="EU16" i="6"/>
  <c r="EU15" i="6" s="1"/>
  <c r="ES16" i="6"/>
  <c r="ES15" i="6" s="1"/>
  <c r="EQ16" i="6"/>
  <c r="EQ15" i="6" s="1"/>
  <c r="EN16" i="6"/>
  <c r="EN15" i="6" s="1"/>
  <c r="EM16" i="6"/>
  <c r="EM15" i="6" s="1"/>
  <c r="CG16" i="6"/>
  <c r="CG15" i="6" s="1"/>
  <c r="EJ16" i="6"/>
  <c r="EJ15" i="6" s="1"/>
  <c r="EH16" i="6"/>
  <c r="EH15" i="6" s="1"/>
  <c r="CB16" i="6"/>
  <c r="CB15" i="6" s="1"/>
  <c r="GG16" i="6"/>
  <c r="GG15" i="6" s="1"/>
  <c r="GG14" i="6" s="1"/>
  <c r="GG13" i="6" s="1"/>
  <c r="GE16" i="6"/>
  <c r="GE15" i="6" s="1"/>
  <c r="GE14" i="6" s="1"/>
  <c r="GE13" i="6" s="1"/>
  <c r="BV16" i="6"/>
  <c r="BV15" i="6" s="1"/>
  <c r="DX16" i="6"/>
  <c r="DX15" i="6" s="1"/>
  <c r="FY16" i="6"/>
  <c r="FY15" i="6" s="1"/>
  <c r="FY14" i="6" s="1"/>
  <c r="FY13" i="6" s="1"/>
  <c r="FV16" i="6"/>
  <c r="FV15" i="6" s="1"/>
  <c r="FV14" i="6" s="1"/>
  <c r="FV13" i="6" s="1"/>
  <c r="BM16" i="6"/>
  <c r="BM15" i="6" s="1"/>
  <c r="DP16" i="6"/>
  <c r="DP15" i="6" s="1"/>
  <c r="BK16" i="6"/>
  <c r="BK15" i="6" s="1"/>
  <c r="P16" i="6"/>
  <c r="P15" i="6" s="1"/>
  <c r="DN16" i="6"/>
  <c r="DN15" i="6" s="1"/>
  <c r="DM16" i="6"/>
  <c r="DM15" i="6" s="1"/>
  <c r="O16" i="6"/>
  <c r="O15" i="6" s="1"/>
  <c r="Q15" i="6" s="1"/>
  <c r="DI16" i="6"/>
  <c r="DI15" i="6" s="1"/>
  <c r="BA16" i="6"/>
  <c r="BA15" i="6" s="1"/>
  <c r="FI16" i="6"/>
  <c r="FI15" i="6" s="1"/>
  <c r="FI14" i="6" s="1"/>
  <c r="FI13" i="6" s="1"/>
  <c r="CO16" i="6"/>
  <c r="CO15" i="6" s="1"/>
  <c r="ER16" i="6"/>
  <c r="ER15" i="6" s="1"/>
  <c r="EO16" i="6"/>
  <c r="EO15" i="6" s="1"/>
  <c r="GP16" i="6"/>
  <c r="GP15" i="6" s="1"/>
  <c r="GP14" i="6" s="1"/>
  <c r="GP13" i="6" s="1"/>
  <c r="GM16" i="6"/>
  <c r="GM15" i="6" s="1"/>
  <c r="GM14" i="6" s="1"/>
  <c r="GM13" i="6" s="1"/>
  <c r="CE16" i="6"/>
  <c r="CE15" i="6" s="1"/>
  <c r="GJ16" i="6"/>
  <c r="GJ15" i="6" s="1"/>
  <c r="GJ14" i="6" s="1"/>
  <c r="GJ13" i="6" s="1"/>
  <c r="CA16" i="6"/>
  <c r="CA15" i="6" s="1"/>
  <c r="BY16" i="6"/>
  <c r="BY15" i="6" s="1"/>
  <c r="GC16" i="6"/>
  <c r="GC15" i="6" s="1"/>
  <c r="GC14" i="6" s="1"/>
  <c r="GC13" i="6" s="1"/>
  <c r="BU16" i="6"/>
  <c r="BU15" i="6" s="1"/>
  <c r="DW16" i="6"/>
  <c r="DW15" i="6" s="1"/>
  <c r="BQ16" i="6"/>
  <c r="BQ15" i="6" s="1"/>
  <c r="FW16" i="6"/>
  <c r="FW15" i="6" s="1"/>
  <c r="FW14" i="6" s="1"/>
  <c r="FW13" i="6" s="1"/>
  <c r="BN16" i="6"/>
  <c r="BN15" i="6" s="1"/>
  <c r="FK16" i="6"/>
  <c r="FK15" i="6" s="1"/>
  <c r="FK14" i="6" s="1"/>
  <c r="FK13" i="6" s="1"/>
  <c r="AU16" i="6"/>
  <c r="AU15" i="6" s="1"/>
  <c r="DE16" i="6"/>
  <c r="DE15" i="6" s="1"/>
  <c r="DE14" i="6" s="1"/>
  <c r="DE13" i="6" s="1"/>
  <c r="DL16" i="6"/>
  <c r="DL15" i="6" s="1"/>
  <c r="AV16" i="6"/>
  <c r="AV15" i="6" s="1"/>
  <c r="EY16" i="6"/>
  <c r="EY15" i="6" s="1"/>
  <c r="FG16" i="6"/>
  <c r="FG15" i="6" s="1"/>
  <c r="FC16" i="6"/>
  <c r="FC15" i="6" s="1"/>
  <c r="FP16" i="6"/>
  <c r="FP15" i="6" s="1"/>
  <c r="FP14" i="6" s="1"/>
  <c r="FP13" i="6" s="1"/>
  <c r="FH16" i="6"/>
  <c r="FH15" i="6" s="1"/>
  <c r="FA16" i="6"/>
  <c r="FA15" i="6" s="1"/>
  <c r="DK16" i="6"/>
  <c r="DK15" i="6" s="1"/>
  <c r="FM16" i="6"/>
  <c r="FM15" i="6" s="1"/>
  <c r="FM14" i="6" s="1"/>
  <c r="FM13" i="6" s="1"/>
  <c r="BI16" i="6"/>
  <c r="BI15" i="6" s="1"/>
  <c r="FD16" i="6"/>
  <c r="FD15" i="6" s="1"/>
  <c r="AY16" i="6"/>
  <c r="AY15" i="6" s="1"/>
  <c r="FS16" i="6"/>
  <c r="FS15" i="6" s="1"/>
  <c r="FS14" i="6" s="1"/>
  <c r="FS13" i="6" s="1"/>
  <c r="DO16" i="6"/>
  <c r="DO15" i="6" s="1"/>
  <c r="DA16" i="6"/>
  <c r="DA15" i="6" s="1"/>
  <c r="DA14" i="6" s="1"/>
  <c r="DA13" i="6" s="1"/>
  <c r="BJ16" i="6"/>
  <c r="BJ15" i="6" s="1"/>
  <c r="BH16" i="6"/>
  <c r="BH15" i="6" s="1"/>
  <c r="N13" i="6" l="1"/>
  <c r="L19" i="6"/>
  <c r="L17" i="6"/>
  <c r="L16" i="6"/>
  <c r="L22" i="6"/>
  <c r="L20" i="6"/>
  <c r="EY14" i="6"/>
  <c r="E8" i="14"/>
  <c r="AY14" i="6"/>
  <c r="J6" i="14"/>
  <c r="CB14" i="6"/>
  <c r="AM6" i="14"/>
  <c r="DK14" i="6"/>
  <c r="S7" i="14"/>
  <c r="BN14" i="6"/>
  <c r="Y6" i="14"/>
  <c r="FA14" i="6"/>
  <c r="G8" i="14"/>
  <c r="EO14" i="6"/>
  <c r="AW7" i="14"/>
  <c r="BM14" i="6"/>
  <c r="X6" i="14"/>
  <c r="EN14" i="6"/>
  <c r="AV7" i="14"/>
  <c r="DR14" i="6"/>
  <c r="Z7" i="14"/>
  <c r="ED14" i="6"/>
  <c r="AL7" i="14"/>
  <c r="AZ14" i="6"/>
  <c r="K6" i="14"/>
  <c r="FF14" i="6"/>
  <c r="L8" i="14"/>
  <c r="BZ14" i="6"/>
  <c r="AK6" i="14"/>
  <c r="EP14" i="6"/>
  <c r="AX7" i="14"/>
  <c r="EQ14" i="6"/>
  <c r="AY7" i="14"/>
  <c r="DS14" i="6"/>
  <c r="AA7" i="14"/>
  <c r="CM14" i="6"/>
  <c r="AX6" i="14"/>
  <c r="BO14" i="6"/>
  <c r="Z6" i="14"/>
  <c r="EE14" i="6"/>
  <c r="AM7" i="14"/>
  <c r="FH14" i="6"/>
  <c r="N8" i="14"/>
  <c r="DW14" i="6"/>
  <c r="AE7" i="14"/>
  <c r="CO14" i="6"/>
  <c r="AZ6" i="14"/>
  <c r="ES14" i="6"/>
  <c r="BA7" i="14"/>
  <c r="DT14" i="6"/>
  <c r="AB7" i="14"/>
  <c r="EF14" i="6"/>
  <c r="AN7" i="14"/>
  <c r="AW14" i="6"/>
  <c r="H6" i="14"/>
  <c r="BP14" i="6"/>
  <c r="AA6" i="14"/>
  <c r="CN14" i="6"/>
  <c r="AY6" i="14"/>
  <c r="BQ14" i="6"/>
  <c r="AB6" i="14"/>
  <c r="FC14" i="6"/>
  <c r="I8" i="14"/>
  <c r="BU14" i="6"/>
  <c r="AF6" i="14"/>
  <c r="DX14" i="6"/>
  <c r="AF7" i="14"/>
  <c r="EU14" i="6"/>
  <c r="BC7" i="14"/>
  <c r="DU14" i="6"/>
  <c r="AC7" i="14"/>
  <c r="EG14" i="6"/>
  <c r="AO7" i="14"/>
  <c r="DF14" i="6"/>
  <c r="N7" i="14"/>
  <c r="CC14" i="6"/>
  <c r="AN6" i="14"/>
  <c r="ET14" i="6"/>
  <c r="BB7" i="14"/>
  <c r="BH14" i="6"/>
  <c r="S6" i="14"/>
  <c r="BA14" i="6"/>
  <c r="L6" i="14"/>
  <c r="BV14" i="6"/>
  <c r="AG6" i="14"/>
  <c r="BR14" i="6"/>
  <c r="AC6" i="14"/>
  <c r="CD14" i="6"/>
  <c r="AO6" i="14"/>
  <c r="BB14" i="6"/>
  <c r="M6" i="14"/>
  <c r="DV14" i="6"/>
  <c r="AD7" i="14"/>
  <c r="BS14" i="6"/>
  <c r="AD6" i="14"/>
  <c r="BL14" i="6"/>
  <c r="W6" i="14"/>
  <c r="BC14" i="6"/>
  <c r="N6" i="14"/>
  <c r="EI14" i="6"/>
  <c r="AQ7" i="14"/>
  <c r="AV14" i="6"/>
  <c r="G6" i="14"/>
  <c r="CA14" i="6"/>
  <c r="AL6" i="14"/>
  <c r="FE14" i="6"/>
  <c r="K8" i="14"/>
  <c r="EK14" i="6"/>
  <c r="AS7" i="14"/>
  <c r="CR14" i="6"/>
  <c r="BC6" i="14"/>
  <c r="DH14" i="6"/>
  <c r="P7" i="14"/>
  <c r="BT14" i="6"/>
  <c r="AE6" i="14"/>
  <c r="CF14" i="6"/>
  <c r="AQ6" i="14"/>
  <c r="BJ14" i="6"/>
  <c r="U6" i="14"/>
  <c r="BY14" i="6"/>
  <c r="AJ6" i="14"/>
  <c r="FB14" i="6"/>
  <c r="H8" i="14"/>
  <c r="BD14" i="6"/>
  <c r="O6" i="14"/>
  <c r="CH14" i="6"/>
  <c r="AS6" i="14"/>
  <c r="ER14" i="6"/>
  <c r="AZ7" i="14"/>
  <c r="FG14" i="6"/>
  <c r="M8" i="14"/>
  <c r="DI14" i="6"/>
  <c r="Q7" i="14"/>
  <c r="FD14" i="6"/>
  <c r="J8" i="14"/>
  <c r="CE14" i="6"/>
  <c r="AP6" i="14"/>
  <c r="EH14" i="6"/>
  <c r="AP7" i="14"/>
  <c r="DZ14" i="6"/>
  <c r="AH7" i="14"/>
  <c r="EL14" i="6"/>
  <c r="AT7" i="14"/>
  <c r="AX14" i="6"/>
  <c r="I6" i="14"/>
  <c r="CP14" i="6"/>
  <c r="BA6" i="14"/>
  <c r="BE14" i="6"/>
  <c r="P6" i="14"/>
  <c r="DO14" i="6"/>
  <c r="W7" i="14"/>
  <c r="DL14" i="6"/>
  <c r="T7" i="14"/>
  <c r="DM14" i="6"/>
  <c r="U7" i="14"/>
  <c r="DN14" i="6"/>
  <c r="V7" i="14"/>
  <c r="BI14" i="6"/>
  <c r="T6" i="14"/>
  <c r="AU14" i="6"/>
  <c r="F6" i="14"/>
  <c r="EJ14" i="6"/>
  <c r="AR7" i="14"/>
  <c r="BW14" i="6"/>
  <c r="AH6" i="14"/>
  <c r="CI14" i="6"/>
  <c r="AT6" i="14"/>
  <c r="DG14" i="6"/>
  <c r="O7" i="14"/>
  <c r="BF14" i="6"/>
  <c r="Q6" i="14"/>
  <c r="EA14" i="6"/>
  <c r="AI7" i="14"/>
  <c r="DY14" i="6"/>
  <c r="AG7" i="14"/>
  <c r="BK14" i="6"/>
  <c r="V6" i="14"/>
  <c r="CG14" i="6"/>
  <c r="AR6" i="14"/>
  <c r="DJ14" i="6"/>
  <c r="R7" i="14"/>
  <c r="BX14" i="6"/>
  <c r="AI6" i="14"/>
  <c r="CJ14" i="6"/>
  <c r="AU6" i="14"/>
  <c r="EZ14" i="6"/>
  <c r="F8" i="14"/>
  <c r="CQ14" i="6"/>
  <c r="BB6" i="14"/>
  <c r="BG14" i="6"/>
  <c r="R6" i="14"/>
  <c r="EB14" i="6"/>
  <c r="AJ7" i="14"/>
  <c r="CK14" i="6"/>
  <c r="AV6" i="14"/>
  <c r="DP14" i="6"/>
  <c r="X7" i="14"/>
  <c r="EM14" i="6"/>
  <c r="AU7" i="14"/>
  <c r="DQ14" i="6"/>
  <c r="Y7" i="14"/>
  <c r="EC14" i="6"/>
  <c r="AK7" i="14"/>
  <c r="AT14" i="6"/>
  <c r="E6" i="14"/>
  <c r="CL14" i="6"/>
  <c r="AW6" i="14"/>
  <c r="EV15" i="6"/>
  <c r="BD7" i="14" s="1"/>
  <c r="R15" i="6"/>
  <c r="S15" i="6" s="1"/>
  <c r="P14" i="6"/>
  <c r="R14" i="6" s="1"/>
  <c r="GY16" i="6"/>
  <c r="BC28" i="14"/>
  <c r="BD28" i="14"/>
  <c r="GX13" i="6"/>
  <c r="O14" i="6"/>
  <c r="CS15" i="6"/>
  <c r="BD6" i="14" s="1"/>
  <c r="GY15" i="6"/>
  <c r="L16" i="14" l="1"/>
  <c r="AI17" i="14"/>
  <c r="AJ17" i="14"/>
  <c r="AK17" i="14"/>
  <c r="W17" i="14"/>
  <c r="AE17" i="14"/>
  <c r="Q17" i="14"/>
  <c r="J16" i="14"/>
  <c r="AM17" i="14"/>
  <c r="AG17" i="14"/>
  <c r="G16" i="14"/>
  <c r="AC17" i="14"/>
  <c r="AH17" i="14"/>
  <c r="AF17" i="14"/>
  <c r="U17" i="14"/>
  <c r="BC17" i="14"/>
  <c r="E16" i="14"/>
  <c r="AP17" i="14"/>
  <c r="BD17" i="14"/>
  <c r="AO17" i="14"/>
  <c r="I16" i="14"/>
  <c r="R17" i="14"/>
  <c r="AZ17" i="14"/>
  <c r="AB17" i="14"/>
  <c r="AA17" i="14"/>
  <c r="AY17" i="14"/>
  <c r="AX17" i="14"/>
  <c r="Z17" i="14"/>
  <c r="S17" i="14"/>
  <c r="T17" i="14"/>
  <c r="AU17" i="14"/>
  <c r="AV17" i="14"/>
  <c r="X17" i="14"/>
  <c r="O17" i="14"/>
  <c r="AR17" i="14"/>
  <c r="P17" i="14"/>
  <c r="M16" i="14"/>
  <c r="M25" i="14" s="1"/>
  <c r="AS17" i="14"/>
  <c r="AT17" i="14"/>
  <c r="BD15" i="14"/>
  <c r="Y17" i="14"/>
  <c r="V17" i="14"/>
  <c r="H16" i="14"/>
  <c r="BB17" i="14"/>
  <c r="AD17" i="14"/>
  <c r="F16" i="14"/>
  <c r="AL17" i="14"/>
  <c r="AL26" i="14" s="1"/>
  <c r="BA17" i="14"/>
  <c r="AN17" i="14"/>
  <c r="AW17" i="14"/>
  <c r="K16" i="14"/>
  <c r="AQ17" i="14"/>
  <c r="CL13" i="6"/>
  <c r="AW3" i="14"/>
  <c r="BX13" i="6"/>
  <c r="AI3" i="14"/>
  <c r="BI13" i="6"/>
  <c r="T3" i="14"/>
  <c r="FD13" i="6"/>
  <c r="J11" i="14" s="1"/>
  <c r="J20" i="14" s="1"/>
  <c r="J5" i="14"/>
  <c r="CR13" i="6"/>
  <c r="BC3" i="14"/>
  <c r="BR13" i="6"/>
  <c r="AC3" i="14"/>
  <c r="FC13" i="6"/>
  <c r="I11" i="14" s="1"/>
  <c r="I20" i="14" s="1"/>
  <c r="I5" i="14"/>
  <c r="BO13" i="6"/>
  <c r="Z3" i="14"/>
  <c r="E15" i="14"/>
  <c r="AJ16" i="14"/>
  <c r="R16" i="14"/>
  <c r="O16" i="14"/>
  <c r="V16" i="14"/>
  <c r="I15" i="14"/>
  <c r="Q16" i="14"/>
  <c r="AJ15" i="14"/>
  <c r="AS16" i="14"/>
  <c r="W15" i="14"/>
  <c r="AG15" i="14"/>
  <c r="AO16" i="14"/>
  <c r="AB15" i="14"/>
  <c r="BA16" i="14"/>
  <c r="AX15" i="14"/>
  <c r="K15" i="14"/>
  <c r="G17" i="14"/>
  <c r="AT13" i="6"/>
  <c r="E3" i="14"/>
  <c r="DN13" i="6"/>
  <c r="V4" i="14"/>
  <c r="DI13" i="6"/>
  <c r="Q4" i="14"/>
  <c r="EK13" i="6"/>
  <c r="AS4" i="14"/>
  <c r="BV13" i="6"/>
  <c r="AG3" i="14"/>
  <c r="EG13" i="6"/>
  <c r="AO4" i="14"/>
  <c r="BQ13" i="6"/>
  <c r="AB3" i="14"/>
  <c r="ES13" i="6"/>
  <c r="BA4" i="14"/>
  <c r="CM13" i="6"/>
  <c r="AX3" i="14"/>
  <c r="AZ13" i="6"/>
  <c r="K3" i="14"/>
  <c r="FA13" i="6"/>
  <c r="G11" i="14" s="1"/>
  <c r="G20" i="14" s="1"/>
  <c r="G5" i="14"/>
  <c r="DJ13" i="6"/>
  <c r="R4" i="14"/>
  <c r="AX13" i="6"/>
  <c r="I3" i="14"/>
  <c r="BY13" i="6"/>
  <c r="AJ3" i="14"/>
  <c r="BL13" i="6"/>
  <c r="W3" i="14"/>
  <c r="AK16" i="14"/>
  <c r="R15" i="14"/>
  <c r="AR15" i="14"/>
  <c r="AT15" i="14"/>
  <c r="U16" i="14"/>
  <c r="AT16" i="14"/>
  <c r="M17" i="14"/>
  <c r="U15" i="14"/>
  <c r="K17" i="14"/>
  <c r="AD15" i="14"/>
  <c r="L15" i="14"/>
  <c r="AC16" i="14"/>
  <c r="AY15" i="14"/>
  <c r="AZ15" i="14"/>
  <c r="AA16" i="14"/>
  <c r="AL16" i="14"/>
  <c r="Y15" i="14"/>
  <c r="DP13" i="6"/>
  <c r="X4" i="14"/>
  <c r="EC13" i="6"/>
  <c r="AK4" i="14"/>
  <c r="CG13" i="6"/>
  <c r="AR3" i="14"/>
  <c r="DM13" i="6"/>
  <c r="U4" i="14"/>
  <c r="FG13" i="6"/>
  <c r="M11" i="14" s="1"/>
  <c r="M20" i="14" s="1"/>
  <c r="M5" i="14"/>
  <c r="FE13" i="6"/>
  <c r="K11" i="14" s="1"/>
  <c r="K20" i="14" s="1"/>
  <c r="K5" i="14"/>
  <c r="BA13" i="6"/>
  <c r="L3" i="14"/>
  <c r="CN13" i="6"/>
  <c r="AY3" i="14"/>
  <c r="DS13" i="6"/>
  <c r="AA4" i="14"/>
  <c r="ED13" i="6"/>
  <c r="AL4" i="14"/>
  <c r="BN13" i="6"/>
  <c r="Y3" i="14"/>
  <c r="BD16" i="14"/>
  <c r="DG13" i="6"/>
  <c r="O4" i="14"/>
  <c r="BG13" i="6"/>
  <c r="R3" i="14"/>
  <c r="CI13" i="6"/>
  <c r="AT3" i="14"/>
  <c r="EL13" i="6"/>
  <c r="AT4" i="14"/>
  <c r="BJ13" i="6"/>
  <c r="U3" i="14"/>
  <c r="BS13" i="6"/>
  <c r="AD3" i="14"/>
  <c r="DU13" i="6"/>
  <c r="AC4" i="14"/>
  <c r="CO13" i="6"/>
  <c r="AZ3" i="14"/>
  <c r="Y16" i="14"/>
  <c r="BB15" i="14"/>
  <c r="V15" i="14"/>
  <c r="AH15" i="14"/>
  <c r="AH24" i="14" s="1"/>
  <c r="T16" i="14"/>
  <c r="AH16" i="14"/>
  <c r="AZ16" i="14"/>
  <c r="AQ15" i="14"/>
  <c r="AL15" i="14"/>
  <c r="AD16" i="14"/>
  <c r="S15" i="14"/>
  <c r="BC16" i="14"/>
  <c r="AA15" i="14"/>
  <c r="AE16" i="14"/>
  <c r="AY16" i="14"/>
  <c r="Z16" i="14"/>
  <c r="S16" i="14"/>
  <c r="DQ13" i="6"/>
  <c r="Y4" i="14"/>
  <c r="BK13" i="6"/>
  <c r="V3" i="14"/>
  <c r="DL13" i="6"/>
  <c r="T4" i="14"/>
  <c r="ER13" i="6"/>
  <c r="AZ4" i="14"/>
  <c r="CA13" i="6"/>
  <c r="AL3" i="14"/>
  <c r="BH13" i="6"/>
  <c r="S3" i="14"/>
  <c r="BP13" i="6"/>
  <c r="AA3" i="14"/>
  <c r="EQ13" i="6"/>
  <c r="AY4" i="14"/>
  <c r="DR13" i="6"/>
  <c r="Z4" i="14"/>
  <c r="DK13" i="6"/>
  <c r="S4" i="14"/>
  <c r="EB13" i="6"/>
  <c r="AJ4" i="14"/>
  <c r="CQ13" i="6"/>
  <c r="BB3" i="14"/>
  <c r="BW13" i="6"/>
  <c r="AH3" i="14"/>
  <c r="DZ13" i="6"/>
  <c r="AH4" i="14"/>
  <c r="CF13" i="6"/>
  <c r="AQ3" i="14"/>
  <c r="DV13" i="6"/>
  <c r="AD4" i="14"/>
  <c r="EU13" i="6"/>
  <c r="BC4" i="14"/>
  <c r="DW13" i="6"/>
  <c r="AE4" i="14"/>
  <c r="AU16" i="14"/>
  <c r="AU25" i="14" s="1"/>
  <c r="F17" i="14"/>
  <c r="AG16" i="14"/>
  <c r="AR16" i="14"/>
  <c r="W16" i="14"/>
  <c r="W25" i="14" s="1"/>
  <c r="AP16" i="14"/>
  <c r="AS15" i="14"/>
  <c r="AE15" i="14"/>
  <c r="G15" i="14"/>
  <c r="M15" i="14"/>
  <c r="M24" i="14" s="1"/>
  <c r="BB16" i="14"/>
  <c r="AF16" i="14"/>
  <c r="H15" i="14"/>
  <c r="N17" i="14"/>
  <c r="AX16" i="14"/>
  <c r="AV16" i="14"/>
  <c r="AM15" i="14"/>
  <c r="DY13" i="6"/>
  <c r="AG4" i="14"/>
  <c r="DO13" i="6"/>
  <c r="W4" i="14"/>
  <c r="CH13" i="6"/>
  <c r="AS3" i="14"/>
  <c r="AV13" i="6"/>
  <c r="G3" i="14"/>
  <c r="ET13" i="6"/>
  <c r="BB4" i="14"/>
  <c r="AW13" i="6"/>
  <c r="H3" i="14"/>
  <c r="EP13" i="6"/>
  <c r="AX4" i="14"/>
  <c r="EN13" i="6"/>
  <c r="AV4" i="14"/>
  <c r="CB13" i="6"/>
  <c r="AM3" i="14"/>
  <c r="EM13" i="6"/>
  <c r="AU4" i="14"/>
  <c r="EZ13" i="6"/>
  <c r="F11" i="14" s="1"/>
  <c r="F20" i="14" s="1"/>
  <c r="F5" i="14"/>
  <c r="EJ13" i="6"/>
  <c r="AR4" i="14"/>
  <c r="EH13" i="6"/>
  <c r="AP4" i="14"/>
  <c r="BT13" i="6"/>
  <c r="AE3" i="14"/>
  <c r="BB13" i="6"/>
  <c r="M3" i="14"/>
  <c r="DX13" i="6"/>
  <c r="AF4" i="14"/>
  <c r="FH13" i="6"/>
  <c r="N11" i="14" s="1"/>
  <c r="N20" i="14" s="1"/>
  <c r="N5" i="14"/>
  <c r="X16" i="14"/>
  <c r="AU15" i="14"/>
  <c r="AI16" i="14"/>
  <c r="F15" i="14"/>
  <c r="P15" i="14"/>
  <c r="AP15" i="14"/>
  <c r="O15" i="14"/>
  <c r="P16" i="14"/>
  <c r="AQ16" i="14"/>
  <c r="AO15" i="14"/>
  <c r="AN15" i="14"/>
  <c r="AF15" i="14"/>
  <c r="AN16" i="14"/>
  <c r="AM16" i="14"/>
  <c r="AK15" i="14"/>
  <c r="X15" i="14"/>
  <c r="J15" i="14"/>
  <c r="CJ13" i="6"/>
  <c r="AU3" i="14"/>
  <c r="BE13" i="6"/>
  <c r="P3" i="14"/>
  <c r="BD13" i="6"/>
  <c r="O3" i="14"/>
  <c r="EI13" i="6"/>
  <c r="AQ4" i="14"/>
  <c r="CC13" i="6"/>
  <c r="AN3" i="14"/>
  <c r="EF13" i="6"/>
  <c r="AN4" i="14"/>
  <c r="BZ13" i="6"/>
  <c r="AK3" i="14"/>
  <c r="AU13" i="6"/>
  <c r="F3" i="14"/>
  <c r="CE13" i="6"/>
  <c r="AP3" i="14"/>
  <c r="DH13" i="6"/>
  <c r="P4" i="14"/>
  <c r="CD13" i="6"/>
  <c r="AO3" i="14"/>
  <c r="BU13" i="6"/>
  <c r="AF3" i="14"/>
  <c r="EE13" i="6"/>
  <c r="AM4" i="14"/>
  <c r="BM13" i="6"/>
  <c r="X3" i="14"/>
  <c r="AY13" i="6"/>
  <c r="J3" i="14"/>
  <c r="AW15" i="14"/>
  <c r="AV15" i="14"/>
  <c r="AI15" i="14"/>
  <c r="Q15" i="14"/>
  <c r="T15" i="14"/>
  <c r="BA15" i="14"/>
  <c r="J17" i="14"/>
  <c r="H17" i="14"/>
  <c r="H26" i="14" s="1"/>
  <c r="BC15" i="14"/>
  <c r="N15" i="14"/>
  <c r="AC15" i="14"/>
  <c r="AC24" i="14" s="1"/>
  <c r="N16" i="14"/>
  <c r="N25" i="14" s="1"/>
  <c r="I17" i="14"/>
  <c r="AB16" i="14"/>
  <c r="Z15" i="14"/>
  <c r="L17" i="14"/>
  <c r="AW16" i="14"/>
  <c r="E17" i="14"/>
  <c r="EA13" i="6"/>
  <c r="AI4" i="14"/>
  <c r="CK13" i="6"/>
  <c r="AV3" i="14"/>
  <c r="BF13" i="6"/>
  <c r="Q3" i="14"/>
  <c r="CP13" i="6"/>
  <c r="BA3" i="14"/>
  <c r="FB13" i="6"/>
  <c r="H11" i="14" s="1"/>
  <c r="H20" i="14" s="1"/>
  <c r="H5" i="14"/>
  <c r="BC13" i="6"/>
  <c r="N3" i="14"/>
  <c r="DF13" i="6"/>
  <c r="N4" i="14"/>
  <c r="DT13" i="6"/>
  <c r="AB4" i="14"/>
  <c r="FF13" i="6"/>
  <c r="L11" i="14" s="1"/>
  <c r="L20" i="14" s="1"/>
  <c r="L5" i="14"/>
  <c r="EO13" i="6"/>
  <c r="AW4" i="14"/>
  <c r="EY13" i="6"/>
  <c r="E11" i="14" s="1"/>
  <c r="E20" i="14" s="1"/>
  <c r="E5" i="14"/>
  <c r="EW15" i="6"/>
  <c r="EV14" i="6"/>
  <c r="BD4" i="14" s="1"/>
  <c r="GY14" i="6"/>
  <c r="P13" i="6"/>
  <c r="R13" i="6" s="1"/>
  <c r="CS14" i="6"/>
  <c r="BD3" i="14" s="1"/>
  <c r="CT15" i="6"/>
  <c r="O13" i="6"/>
  <c r="Q13" i="6" s="1"/>
  <c r="Q14" i="6"/>
  <c r="S14" i="6" s="1"/>
  <c r="AZ26" i="14" l="1"/>
  <c r="R26" i="14"/>
  <c r="X24" i="14"/>
  <c r="BD26" i="14"/>
  <c r="AP25" i="14"/>
  <c r="AI24" i="14"/>
  <c r="AB26" i="14"/>
  <c r="AG26" i="14"/>
  <c r="J24" i="14"/>
  <c r="BC24" i="14"/>
  <c r="V24" i="14"/>
  <c r="AJ26" i="14"/>
  <c r="AK24" i="14"/>
  <c r="AT26" i="14"/>
  <c r="F25" i="14"/>
  <c r="X26" i="14"/>
  <c r="AE24" i="14"/>
  <c r="L26" i="14"/>
  <c r="AG25" i="14"/>
  <c r="T24" i="14"/>
  <c r="K29" i="14"/>
  <c r="H29" i="14"/>
  <c r="AD25" i="14"/>
  <c r="AF24" i="14"/>
  <c r="I25" i="14"/>
  <c r="L29" i="14"/>
  <c r="J29" i="14"/>
  <c r="N29" i="14"/>
  <c r="F36" i="14"/>
  <c r="O29" i="14"/>
  <c r="F29" i="14"/>
  <c r="G29" i="14"/>
  <c r="M29" i="14"/>
  <c r="I29" i="14"/>
  <c r="P25" i="14"/>
  <c r="L24" i="14"/>
  <c r="Z24" i="14"/>
  <c r="AM24" i="14"/>
  <c r="R25" i="14"/>
  <c r="AR26" i="14"/>
  <c r="AO26" i="14"/>
  <c r="AX26" i="14"/>
  <c r="Q24" i="14"/>
  <c r="AN25" i="14"/>
  <c r="X25" i="14"/>
  <c r="AD26" i="14"/>
  <c r="AV26" i="14"/>
  <c r="AW24" i="14"/>
  <c r="AE25" i="14"/>
  <c r="AN24" i="14"/>
  <c r="AW25" i="14"/>
  <c r="AV24" i="14"/>
  <c r="T26" i="14"/>
  <c r="AB25" i="14"/>
  <c r="AO24" i="14"/>
  <c r="AK25" i="14"/>
  <c r="BB25" i="14"/>
  <c r="O24" i="14"/>
  <c r="AS24" i="14"/>
  <c r="H24" i="14"/>
  <c r="AZ24" i="14"/>
  <c r="K25" i="14"/>
  <c r="S25" i="14"/>
  <c r="AY24" i="14"/>
  <c r="BD13" i="14"/>
  <c r="BA24" i="14"/>
  <c r="P24" i="14"/>
  <c r="J26" i="14"/>
  <c r="U26" i="14"/>
  <c r="AH25" i="14"/>
  <c r="AI25" i="14"/>
  <c r="S24" i="14"/>
  <c r="AM25" i="14"/>
  <c r="AU24" i="14"/>
  <c r="H14" i="14"/>
  <c r="AO12" i="14"/>
  <c r="N14" i="14"/>
  <c r="F14" i="14"/>
  <c r="BB13" i="14"/>
  <c r="AX25" i="14"/>
  <c r="AQ24" i="14"/>
  <c r="AD12" i="14"/>
  <c r="BD25" i="14"/>
  <c r="AL25" i="14"/>
  <c r="AT24" i="14"/>
  <c r="G14" i="14"/>
  <c r="AG12" i="14"/>
  <c r="AX24" i="14"/>
  <c r="BA26" i="14"/>
  <c r="P26" i="14"/>
  <c r="AC26" i="14"/>
  <c r="I26" i="14"/>
  <c r="L14" i="14"/>
  <c r="Q12" i="14"/>
  <c r="J12" i="14"/>
  <c r="AP12" i="14"/>
  <c r="O12" i="14"/>
  <c r="F35" i="14"/>
  <c r="N26" i="14"/>
  <c r="F26" i="14"/>
  <c r="AH12" i="14"/>
  <c r="AA12" i="14"/>
  <c r="Y13" i="14"/>
  <c r="AZ25" i="14"/>
  <c r="Y12" i="14"/>
  <c r="M14" i="14"/>
  <c r="AA25" i="14"/>
  <c r="AR24" i="14"/>
  <c r="BA25" i="14"/>
  <c r="AJ25" i="14"/>
  <c r="T12" i="14"/>
  <c r="G25" i="14"/>
  <c r="AF13" i="14"/>
  <c r="AU13" i="14"/>
  <c r="G12" i="14"/>
  <c r="U12" i="14"/>
  <c r="R24" i="14"/>
  <c r="K12" i="14"/>
  <c r="AS13" i="14"/>
  <c r="AB24" i="14"/>
  <c r="O26" i="14"/>
  <c r="AB13" i="14"/>
  <c r="AV12" i="14"/>
  <c r="N24" i="14"/>
  <c r="E35" i="14"/>
  <c r="H35" i="14" s="1"/>
  <c r="X12" i="14"/>
  <c r="F12" i="14"/>
  <c r="P12" i="14"/>
  <c r="AQ25" i="14"/>
  <c r="AF25" i="14"/>
  <c r="AE13" i="14"/>
  <c r="BB12" i="14"/>
  <c r="S12" i="14"/>
  <c r="T25" i="14"/>
  <c r="AL13" i="14"/>
  <c r="U13" i="14"/>
  <c r="AO25" i="14"/>
  <c r="Z12" i="14"/>
  <c r="AI12" i="14"/>
  <c r="AM26" i="14"/>
  <c r="I13" i="14"/>
  <c r="AF14" i="14"/>
  <c r="V14" i="14"/>
  <c r="BB14" i="14"/>
  <c r="M13" i="14"/>
  <c r="AD14" i="14"/>
  <c r="BC14" i="14"/>
  <c r="AP14" i="14"/>
  <c r="AS14" i="14"/>
  <c r="AN14" i="14"/>
  <c r="AX14" i="14"/>
  <c r="Q14" i="14"/>
  <c r="AY14" i="14"/>
  <c r="Z14" i="14"/>
  <c r="P14" i="14"/>
  <c r="K13" i="14"/>
  <c r="H13" i="14"/>
  <c r="AU14" i="14"/>
  <c r="AK14" i="14"/>
  <c r="AZ14" i="14"/>
  <c r="G13" i="14"/>
  <c r="AE14" i="14"/>
  <c r="F13" i="14"/>
  <c r="W14" i="14"/>
  <c r="O14" i="14"/>
  <c r="E13" i="14"/>
  <c r="AG14" i="14"/>
  <c r="AH14" i="14"/>
  <c r="AO14" i="14"/>
  <c r="AA14" i="14"/>
  <c r="D34" i="14"/>
  <c r="S14" i="14"/>
  <c r="T14" i="14"/>
  <c r="BD14" i="14"/>
  <c r="U14" i="14"/>
  <c r="AQ14" i="14"/>
  <c r="AC14" i="14"/>
  <c r="R14" i="14"/>
  <c r="BD12" i="14"/>
  <c r="AJ14" i="14"/>
  <c r="BA14" i="14"/>
  <c r="AM14" i="14"/>
  <c r="AB14" i="14"/>
  <c r="AR14" i="14"/>
  <c r="J13" i="14"/>
  <c r="AL14" i="14"/>
  <c r="AV14" i="14"/>
  <c r="AW14" i="14"/>
  <c r="X14" i="14"/>
  <c r="Y14" i="14"/>
  <c r="AT14" i="14"/>
  <c r="AI14" i="14"/>
  <c r="L13" i="14"/>
  <c r="D36" i="14"/>
  <c r="M12" i="14"/>
  <c r="AM12" i="14"/>
  <c r="AS12" i="14"/>
  <c r="Z25" i="14"/>
  <c r="AT13" i="14"/>
  <c r="AC25" i="14"/>
  <c r="W12" i="14"/>
  <c r="AX12" i="14"/>
  <c r="Q13" i="14"/>
  <c r="AG24" i="14"/>
  <c r="BB26" i="14"/>
  <c r="J25" i="14"/>
  <c r="N13" i="14"/>
  <c r="AI13" i="14"/>
  <c r="AM13" i="14"/>
  <c r="AK12" i="14"/>
  <c r="AU12" i="14"/>
  <c r="BC13" i="14"/>
  <c r="AJ13" i="14"/>
  <c r="AL12" i="14"/>
  <c r="AY25" i="14"/>
  <c r="AA13" i="14"/>
  <c r="AR12" i="14"/>
  <c r="W24" i="14"/>
  <c r="I14" i="14"/>
  <c r="I23" i="14" s="1"/>
  <c r="AW12" i="14"/>
  <c r="H25" i="14"/>
  <c r="AU26" i="14"/>
  <c r="Q26" i="14"/>
  <c r="AP24" i="14"/>
  <c r="AE12" i="14"/>
  <c r="AV13" i="14"/>
  <c r="W13" i="14"/>
  <c r="BB24" i="14"/>
  <c r="AT12" i="14"/>
  <c r="AD24" i="14"/>
  <c r="AJ12" i="14"/>
  <c r="BA13" i="14"/>
  <c r="V13" i="14"/>
  <c r="AS25" i="14"/>
  <c r="V26" i="14"/>
  <c r="AP26" i="14"/>
  <c r="AE26" i="14"/>
  <c r="N12" i="14"/>
  <c r="AF12" i="14"/>
  <c r="AN13" i="14"/>
  <c r="AD13" i="14"/>
  <c r="S13" i="14"/>
  <c r="AZ13" i="14"/>
  <c r="AA24" i="14"/>
  <c r="Y25" i="14"/>
  <c r="AY12" i="14"/>
  <c r="AK13" i="14"/>
  <c r="K26" i="14"/>
  <c r="AJ24" i="14"/>
  <c r="AC12" i="14"/>
  <c r="D35" i="14"/>
  <c r="Y26" i="14"/>
  <c r="S26" i="14"/>
  <c r="W26" i="14"/>
  <c r="G24" i="14"/>
  <c r="F24" i="14"/>
  <c r="AP13" i="14"/>
  <c r="AX13" i="14"/>
  <c r="AG13" i="14"/>
  <c r="BC25" i="14"/>
  <c r="AZ12" i="14"/>
  <c r="R12" i="14"/>
  <c r="R21" i="14" s="1"/>
  <c r="U24" i="14"/>
  <c r="I12" i="14"/>
  <c r="AB12" i="14"/>
  <c r="E12" i="14"/>
  <c r="Q25" i="14"/>
  <c r="AQ26" i="14"/>
  <c r="BD24" i="14"/>
  <c r="Z26" i="14"/>
  <c r="BC26" i="14"/>
  <c r="AK26" i="14"/>
  <c r="AQ12" i="14"/>
  <c r="Z13" i="14"/>
  <c r="T13" i="14"/>
  <c r="L12" i="14"/>
  <c r="X13" i="14"/>
  <c r="M26" i="14"/>
  <c r="I24" i="14"/>
  <c r="BC12" i="14"/>
  <c r="AR13" i="14"/>
  <c r="H12" i="14"/>
  <c r="AC13" i="14"/>
  <c r="O13" i="14"/>
  <c r="AT25" i="14"/>
  <c r="R13" i="14"/>
  <c r="AO13" i="14"/>
  <c r="G26" i="14"/>
  <c r="V25" i="14"/>
  <c r="AW26" i="14"/>
  <c r="AS26" i="14"/>
  <c r="AY26" i="14"/>
  <c r="AF26" i="14"/>
  <c r="AI26" i="14"/>
  <c r="E14" i="14"/>
  <c r="AN12" i="14"/>
  <c r="AW13" i="14"/>
  <c r="BA12" i="14"/>
  <c r="P13" i="14"/>
  <c r="AQ13" i="14"/>
  <c r="AV25" i="14"/>
  <c r="AR25" i="14"/>
  <c r="AH13" i="14"/>
  <c r="AY13" i="14"/>
  <c r="V12" i="14"/>
  <c r="AL24" i="14"/>
  <c r="K14" i="14"/>
  <c r="Y24" i="14"/>
  <c r="U25" i="14"/>
  <c r="K24" i="14"/>
  <c r="O25" i="14"/>
  <c r="J14" i="14"/>
  <c r="AN26" i="14"/>
  <c r="AA26" i="14"/>
  <c r="AH26" i="14"/>
  <c r="L25" i="14"/>
  <c r="S13" i="6"/>
  <c r="EW14" i="6"/>
  <c r="EV13" i="6"/>
  <c r="EW13" i="6" s="1"/>
  <c r="GY13" i="6"/>
  <c r="CS13" i="6"/>
  <c r="CT13" i="6" s="1"/>
  <c r="CT14" i="6"/>
  <c r="AI23" i="14" l="1"/>
  <c r="X23" i="14"/>
  <c r="H21" i="14"/>
  <c r="AG23" i="14"/>
  <c r="L21" i="14"/>
  <c r="AE21" i="14"/>
  <c r="AW22" i="14"/>
  <c r="R22" i="14"/>
  <c r="K21" i="14"/>
  <c r="AT22" i="14"/>
  <c r="I36" i="14"/>
  <c r="J36" i="14" s="1"/>
  <c r="G36" i="14"/>
  <c r="R23" i="14"/>
  <c r="V21" i="14"/>
  <c r="L22" i="14"/>
  <c r="BA21" i="14"/>
  <c r="AQ21" i="14"/>
  <c r="J22" i="14"/>
  <c r="BC21" i="14"/>
  <c r="AI21" i="14"/>
  <c r="BD22" i="14"/>
  <c r="AJ21" i="14"/>
  <c r="AB21" i="14"/>
  <c r="AM23" i="14"/>
  <c r="AY22" i="14"/>
  <c r="AQ22" i="14"/>
  <c r="AO23" i="14"/>
  <c r="Z22" i="14"/>
  <c r="AV22" i="14"/>
  <c r="AL21" i="14"/>
  <c r="AG22" i="14"/>
  <c r="AW21" i="14"/>
  <c r="M23" i="14"/>
  <c r="V22" i="14"/>
  <c r="AM22" i="14"/>
  <c r="T23" i="14"/>
  <c r="AH21" i="14"/>
  <c r="X22" i="14"/>
  <c r="J23" i="14"/>
  <c r="BA23" i="14"/>
  <c r="T22" i="14"/>
  <c r="AT23" i="14"/>
  <c r="AZ21" i="14"/>
  <c r="AN21" i="14"/>
  <c r="O22" i="14"/>
  <c r="AJ22" i="14"/>
  <c r="AC23" i="14"/>
  <c r="O23" i="14"/>
  <c r="AY23" i="14"/>
  <c r="AQ23" i="14"/>
  <c r="U21" i="14"/>
  <c r="AL23" i="14"/>
  <c r="BD23" i="14"/>
  <c r="AY21" i="14"/>
  <c r="U23" i="14"/>
  <c r="AD22" i="14"/>
  <c r="AA23" i="14"/>
  <c r="AU23" i="14"/>
  <c r="AD23" i="14"/>
  <c r="AB22" i="14"/>
  <c r="G23" i="14"/>
  <c r="I21" i="14"/>
  <c r="AN22" i="14"/>
  <c r="AT21" i="14"/>
  <c r="H22" i="14"/>
  <c r="P22" i="14"/>
  <c r="AF21" i="14"/>
  <c r="AH23" i="14"/>
  <c r="AP21" i="14"/>
  <c r="AO22" i="14"/>
  <c r="K22" i="14"/>
  <c r="W22" i="14"/>
  <c r="P23" i="14"/>
  <c r="V23" i="14"/>
  <c r="AX21" i="14"/>
  <c r="AF23" i="14"/>
  <c r="Q21" i="14"/>
  <c r="Y21" i="14"/>
  <c r="AK21" i="14"/>
  <c r="G22" i="14"/>
  <c r="AS23" i="14"/>
  <c r="AR21" i="14"/>
  <c r="M22" i="14"/>
  <c r="S21" i="14"/>
  <c r="O21" i="14"/>
  <c r="AA22" i="14"/>
  <c r="AJ23" i="14"/>
  <c r="BB23" i="14"/>
  <c r="BB21" i="14"/>
  <c r="AC21" i="14"/>
  <c r="E34" i="14"/>
  <c r="H34" i="14" s="1"/>
  <c r="N21" i="14"/>
  <c r="Q22" i="14"/>
  <c r="BD21" i="14"/>
  <c r="AE22" i="14"/>
  <c r="AS22" i="14"/>
  <c r="J21" i="14"/>
  <c r="Y23" i="14"/>
  <c r="Z23" i="14"/>
  <c r="AD21" i="14"/>
  <c r="W21" i="14"/>
  <c r="I22" i="14"/>
  <c r="L23" i="14"/>
  <c r="K23" i="14"/>
  <c r="AC22" i="14"/>
  <c r="AK22" i="14"/>
  <c r="AW23" i="14"/>
  <c r="W23" i="14"/>
  <c r="Q23" i="14"/>
  <c r="P21" i="14"/>
  <c r="G35" i="14"/>
  <c r="I35" i="14"/>
  <c r="J35" i="14" s="1"/>
  <c r="AX22" i="14"/>
  <c r="AU21" i="14"/>
  <c r="AV23" i="14"/>
  <c r="F22" i="14"/>
  <c r="AX23" i="14"/>
  <c r="F21" i="14"/>
  <c r="G21" i="14"/>
  <c r="Y22" i="14"/>
  <c r="BC22" i="14"/>
  <c r="BB22" i="14"/>
  <c r="AR22" i="14"/>
  <c r="AP22" i="14"/>
  <c r="AE23" i="14"/>
  <c r="AN23" i="14"/>
  <c r="Z21" i="14"/>
  <c r="X21" i="14"/>
  <c r="AU22" i="14"/>
  <c r="AA21" i="14"/>
  <c r="F23" i="14"/>
  <c r="AS21" i="14"/>
  <c r="AF22" i="14"/>
  <c r="N23" i="14"/>
  <c r="F34" i="14"/>
  <c r="AH22" i="14"/>
  <c r="AZ22" i="14"/>
  <c r="BA22" i="14"/>
  <c r="AI22" i="14"/>
  <c r="AM21" i="14"/>
  <c r="AR23" i="14"/>
  <c r="S23" i="14"/>
  <c r="AZ23" i="14"/>
  <c r="AP23" i="14"/>
  <c r="U22" i="14"/>
  <c r="AO21" i="14"/>
  <c r="S22" i="14"/>
  <c r="N22" i="14"/>
  <c r="M21" i="14"/>
  <c r="AB23" i="14"/>
  <c r="AK23" i="14"/>
  <c r="BC23" i="14"/>
  <c r="AL22" i="14"/>
  <c r="AV21" i="14"/>
  <c r="T21" i="14"/>
  <c r="AG21" i="14"/>
  <c r="H23" i="14"/>
  <c r="I34" i="14" l="1"/>
  <c r="J34" i="14" s="1"/>
  <c r="G34" i="14"/>
  <c r="N8" i="20"/>
  <c r="BD6" i="20"/>
  <c r="AU14" i="20" s="1"/>
  <c r="N6" i="20"/>
  <c r="U6" i="20"/>
  <c r="T6" i="20"/>
  <c r="V6" i="20"/>
  <c r="AQ6" i="20"/>
  <c r="AP6" i="20"/>
  <c r="BA7" i="20"/>
  <c r="AZ7" i="20"/>
  <c r="AA7" i="20"/>
  <c r="Z7" i="20"/>
  <c r="N7" i="20"/>
  <c r="AF14" i="20"/>
  <c r="AS7" i="20"/>
  <c r="AR7" i="20"/>
  <c r="AR13" i="20" s="1"/>
  <c r="K8" i="20"/>
  <c r="K14" i="20" s="1"/>
  <c r="J8" i="20"/>
  <c r="J14" i="20" s="1"/>
  <c r="AI6" i="20"/>
  <c r="AH6" i="20"/>
  <c r="AG6" i="20"/>
  <c r="AG12" i="20" s="1"/>
  <c r="AU7" i="20"/>
  <c r="AU13" i="20" s="1"/>
  <c r="AT7" i="20"/>
  <c r="AK6" i="20"/>
  <c r="AJ6" i="20"/>
  <c r="AL6" i="20"/>
  <c r="AL12" i="20" s="1"/>
  <c r="AQ14" i="20"/>
  <c r="AP14" i="20"/>
  <c r="BB6" i="20"/>
  <c r="BB12" i="20" s="1"/>
  <c r="BA6" i="20"/>
  <c r="BA12" i="20" s="1"/>
  <c r="M6" i="20"/>
  <c r="M12" i="20" s="1"/>
  <c r="L6" i="20"/>
  <c r="L12" i="20" s="1"/>
  <c r="W6" i="20"/>
  <c r="W12" i="20" s="1"/>
  <c r="Y7" i="20"/>
  <c r="Y13" i="20" s="1"/>
  <c r="X7" i="20"/>
  <c r="AH7" i="20"/>
  <c r="AH13" i="20" s="1"/>
  <c r="AG7" i="20"/>
  <c r="AG13" i="20" s="1"/>
  <c r="G13" i="20"/>
  <c r="F13" i="20"/>
  <c r="AZ14" i="20"/>
  <c r="AU6" i="20"/>
  <c r="AT6" i="20"/>
  <c r="AT12" i="20" s="1"/>
  <c r="X6" i="20"/>
  <c r="X12" i="20" s="1"/>
  <c r="AE6" i="20"/>
  <c r="AD6" i="20"/>
  <c r="AD12" i="20" s="1"/>
  <c r="F6" i="20"/>
  <c r="F12" i="20" s="1"/>
  <c r="E6" i="20"/>
  <c r="E12" i="20" s="1"/>
  <c r="AA14" i="20"/>
  <c r="AC6" i="20"/>
  <c r="AC12" i="20" s="1"/>
  <c r="AB6" i="20"/>
  <c r="AB12" i="20" s="1"/>
  <c r="AZ6" i="20"/>
  <c r="BC6" i="20"/>
  <c r="P14" i="20"/>
  <c r="O14" i="20"/>
  <c r="AI14" i="20"/>
  <c r="I6" i="20"/>
  <c r="I12" i="20" s="1"/>
  <c r="H6" i="20"/>
  <c r="H12" i="20" s="1"/>
  <c r="X14" i="20"/>
  <c r="W14" i="20"/>
  <c r="AO6" i="20"/>
  <c r="AO12" i="20" s="1"/>
  <c r="AA6" i="20"/>
  <c r="Z6" i="20"/>
  <c r="AW14" i="20"/>
  <c r="AV14" i="20"/>
  <c r="Z14" i="20"/>
  <c r="AJ14" i="20"/>
  <c r="AV6" i="20"/>
  <c r="AW6" i="20"/>
  <c r="AW12" i="20" s="1"/>
  <c r="I8" i="20"/>
  <c r="I14" i="20" s="1"/>
  <c r="H8" i="20"/>
  <c r="H14" i="20" s="1"/>
  <c r="BD7" i="20"/>
  <c r="BD13" i="20" s="1"/>
  <c r="BC7" i="20"/>
  <c r="AF7" i="20"/>
  <c r="AE7" i="20"/>
  <c r="M8" i="20"/>
  <c r="M14" i="20" s="1"/>
  <c r="AY6" i="20"/>
  <c r="AY12" i="20" s="1"/>
  <c r="K13" i="20"/>
  <c r="J13" i="20"/>
  <c r="R6" i="20"/>
  <c r="R12" i="20" s="1"/>
  <c r="Q6" i="20"/>
  <c r="Q12" i="20" s="1"/>
  <c r="V7" i="20"/>
  <c r="V13" i="20" s="1"/>
  <c r="U7" i="20"/>
  <c r="U13" i="20" s="1"/>
  <c r="AQ7" i="20"/>
  <c r="AY7" i="20"/>
  <c r="AY13" i="20" s="1"/>
  <c r="AX7" i="20"/>
  <c r="AX13" i="20" s="1"/>
  <c r="K6" i="20"/>
  <c r="K12" i="20" s="1"/>
  <c r="AP7" i="20"/>
  <c r="AP13" i="20" s="1"/>
  <c r="Q14" i="20"/>
  <c r="BB7" i="20"/>
  <c r="BB13" i="20" s="1"/>
  <c r="O6" i="20"/>
  <c r="I13" i="20"/>
  <c r="H13" i="20"/>
  <c r="J6" i="20"/>
  <c r="S14" i="20"/>
  <c r="AF6" i="20"/>
  <c r="AF12" i="20" s="1"/>
  <c r="AK7" i="20"/>
  <c r="AK13" i="20" s="1"/>
  <c r="AJ7" i="20"/>
  <c r="AJ13" i="20" s="1"/>
  <c r="AL7" i="20"/>
  <c r="AL13" i="20" s="1"/>
  <c r="E13" i="20"/>
  <c r="R14" i="20"/>
  <c r="BD14" i="20"/>
  <c r="AS6" i="20"/>
  <c r="S6" i="20"/>
  <c r="P6" i="20"/>
  <c r="G8" i="20"/>
  <c r="G14" i="20" s="1"/>
  <c r="F8" i="20"/>
  <c r="F14" i="20" s="1"/>
  <c r="L13" i="20"/>
  <c r="V14" i="20"/>
  <c r="AR6" i="20"/>
  <c r="AR12" i="20" s="1"/>
  <c r="AX6" i="20"/>
  <c r="AX12" i="20" s="1"/>
  <c r="BA14" i="20"/>
  <c r="Q7" i="20"/>
  <c r="Q13" i="20" s="1"/>
  <c r="P7" i="20"/>
  <c r="R7" i="20"/>
  <c r="S7" i="20"/>
  <c r="T7" i="20"/>
  <c r="T13" i="20" s="1"/>
  <c r="AW7" i="20"/>
  <c r="AW13" i="20" s="1"/>
  <c r="AV7" i="20"/>
  <c r="AV13" i="20" s="1"/>
  <c r="E8" i="20"/>
  <c r="E14" i="20" s="1"/>
  <c r="L8" i="20"/>
  <c r="L14" i="20" s="1"/>
  <c r="AN7" i="20"/>
  <c r="AN13" i="20" s="1"/>
  <c r="AM7" i="20"/>
  <c r="AM13" i="20" s="1"/>
  <c r="G6" i="20"/>
  <c r="G12" i="20" s="1"/>
  <c r="AC7" i="20"/>
  <c r="AC13" i="20" s="1"/>
  <c r="AB7" i="20"/>
  <c r="AD7" i="20"/>
  <c r="O7" i="20"/>
  <c r="AI7" i="20"/>
  <c r="AI13" i="20" s="1"/>
  <c r="AO7" i="20"/>
  <c r="AO13" i="20" s="1"/>
  <c r="Y6" i="20"/>
  <c r="Y12" i="20" s="1"/>
  <c r="AM6" i="20"/>
  <c r="AM12" i="20" s="1"/>
  <c r="AN6" i="20"/>
  <c r="AN12" i="20" s="1"/>
  <c r="W7" i="20"/>
  <c r="W13" i="20" s="1"/>
  <c r="D26" i="20"/>
  <c r="AO14" i="20" l="1"/>
  <c r="AL14" i="20"/>
  <c r="AM14" i="20"/>
  <c r="O12" i="20"/>
  <c r="AX14" i="20"/>
  <c r="AV12" i="20"/>
  <c r="AW18" i="20" s="1"/>
  <c r="AH14" i="20"/>
  <c r="AI20" i="20" s="1"/>
  <c r="AE12" i="20"/>
  <c r="AF18" i="20" s="1"/>
  <c r="AN14" i="20"/>
  <c r="AO20" i="20" s="1"/>
  <c r="AP20" i="20"/>
  <c r="AX20" i="20"/>
  <c r="O13" i="20"/>
  <c r="P12" i="20"/>
  <c r="J12" i="20"/>
  <c r="K18" i="20" s="1"/>
  <c r="AQ13" i="20"/>
  <c r="AR19" i="20" s="1"/>
  <c r="AE13" i="20"/>
  <c r="Y14" i="20"/>
  <c r="Z20" i="20" s="1"/>
  <c r="BC12" i="20"/>
  <c r="BC18" i="20" s="1"/>
  <c r="AU12" i="20"/>
  <c r="AR14" i="20"/>
  <c r="AR20" i="20" s="1"/>
  <c r="AJ12" i="20"/>
  <c r="S13" i="20"/>
  <c r="T19" i="20" s="1"/>
  <c r="AD13" i="20"/>
  <c r="AE19" i="20" s="1"/>
  <c r="R13" i="20"/>
  <c r="S12" i="20"/>
  <c r="S18" i="20" s="1"/>
  <c r="BB14" i="20"/>
  <c r="BB20" i="20" s="1"/>
  <c r="AK14" i="20"/>
  <c r="AF13" i="20"/>
  <c r="Z12" i="20"/>
  <c r="Z18" i="20" s="1"/>
  <c r="BD12" i="20"/>
  <c r="AB14" i="20"/>
  <c r="AB20" i="20" s="1"/>
  <c r="AS14" i="20"/>
  <c r="AB13" i="20"/>
  <c r="AC19" i="20" s="1"/>
  <c r="P13" i="20"/>
  <c r="Q19" i="20" s="1"/>
  <c r="AS12" i="20"/>
  <c r="AT18" i="20" s="1"/>
  <c r="BC14" i="20"/>
  <c r="BD20" i="20" s="1"/>
  <c r="AG14" i="20"/>
  <c r="AG20" i="20" s="1"/>
  <c r="BC13" i="20"/>
  <c r="BD19" i="20" s="1"/>
  <c r="AA12" i="20"/>
  <c r="AB18" i="20" s="1"/>
  <c r="AZ12" i="20"/>
  <c r="AZ18" i="20" s="1"/>
  <c r="AY14" i="20"/>
  <c r="AZ20" i="20" s="1"/>
  <c r="X13" i="20"/>
  <c r="X19" i="20" s="1"/>
  <c r="F19" i="20"/>
  <c r="U12" i="20"/>
  <c r="AS13" i="20"/>
  <c r="AK12" i="20"/>
  <c r="AL18" i="20" s="1"/>
  <c r="AT13" i="20"/>
  <c r="AU19" i="20" s="1"/>
  <c r="AH19" i="20"/>
  <c r="J19" i="20"/>
  <c r="AV19" i="20"/>
  <c r="AO19" i="20"/>
  <c r="N13" i="20"/>
  <c r="Z13" i="20"/>
  <c r="Z19" i="20" s="1"/>
  <c r="AA13" i="20"/>
  <c r="AC14" i="20"/>
  <c r="AD14" i="20"/>
  <c r="AW20" i="20"/>
  <c r="P20" i="20"/>
  <c r="V12" i="20"/>
  <c r="W18" i="20" s="1"/>
  <c r="M13" i="20"/>
  <c r="M19" i="20" s="1"/>
  <c r="T12" i="20"/>
  <c r="N12" i="20"/>
  <c r="N18" i="20" s="1"/>
  <c r="AZ13" i="20"/>
  <c r="AZ19" i="20" s="1"/>
  <c r="AH12" i="20"/>
  <c r="AH18" i="20" s="1"/>
  <c r="AI12" i="20"/>
  <c r="BA20" i="20"/>
  <c r="V19" i="20"/>
  <c r="AL19" i="20"/>
  <c r="I20" i="20"/>
  <c r="X20" i="20"/>
  <c r="S20" i="20"/>
  <c r="H18" i="20"/>
  <c r="W19" i="20"/>
  <c r="AI19" i="20"/>
  <c r="L19" i="20"/>
  <c r="K19" i="20"/>
  <c r="N14" i="20"/>
  <c r="N20" i="20" s="1"/>
  <c r="L20" i="20"/>
  <c r="AY20" i="20"/>
  <c r="AD18" i="20"/>
  <c r="BA13" i="20"/>
  <c r="BB19" i="20" s="1"/>
  <c r="AJ20" i="20"/>
  <c r="R18" i="20"/>
  <c r="AY19" i="20"/>
  <c r="AN18" i="20"/>
  <c r="AM19" i="20"/>
  <c r="I19" i="20"/>
  <c r="F20" i="20"/>
  <c r="AJ19" i="20"/>
  <c r="M18" i="20"/>
  <c r="AG18" i="20"/>
  <c r="R20" i="20"/>
  <c r="L18" i="20"/>
  <c r="I18" i="20"/>
  <c r="BB18" i="20"/>
  <c r="G19" i="20"/>
  <c r="AQ20" i="20"/>
  <c r="AP12" i="20"/>
  <c r="AP18" i="20" s="1"/>
  <c r="H19" i="20"/>
  <c r="AQ12" i="20"/>
  <c r="AN19" i="20"/>
  <c r="X18" i="20"/>
  <c r="Y18" i="20"/>
  <c r="G20" i="20"/>
  <c r="AO18" i="20"/>
  <c r="AK19" i="20"/>
  <c r="H20" i="20"/>
  <c r="AP19" i="20"/>
  <c r="AC18" i="20"/>
  <c r="J20" i="20"/>
  <c r="AV20" i="20"/>
  <c r="AW19" i="20"/>
  <c r="AX19" i="20"/>
  <c r="AX18" i="20"/>
  <c r="AY18" i="20"/>
  <c r="K20" i="20"/>
  <c r="U19" i="20"/>
  <c r="M20" i="20"/>
  <c r="AM18" i="20"/>
  <c r="F18" i="20"/>
  <c r="G18" i="20"/>
  <c r="AG19" i="20"/>
  <c r="AA20" i="20"/>
  <c r="W20" i="20"/>
  <c r="Q20" i="20"/>
  <c r="AE14" i="20"/>
  <c r="T14" i="20"/>
  <c r="T20" i="20" s="1"/>
  <c r="AT14" i="20"/>
  <c r="U14" i="20"/>
  <c r="V20" i="20" s="1"/>
  <c r="AN20" i="20" l="1"/>
  <c r="BD18" i="20"/>
  <c r="AE18" i="20"/>
  <c r="AF19" i="20"/>
  <c r="BA18" i="20"/>
  <c r="S19" i="20"/>
  <c r="AM20" i="20"/>
  <c r="AL20" i="20"/>
  <c r="Y20" i="20"/>
  <c r="P18" i="20"/>
  <c r="P19" i="20"/>
  <c r="R19" i="20"/>
  <c r="AT20" i="20"/>
  <c r="AV18" i="20"/>
  <c r="Q18" i="20"/>
  <c r="BC19" i="20"/>
  <c r="J18" i="20"/>
  <c r="AS18" i="20"/>
  <c r="AQ19" i="20"/>
  <c r="BC20" i="20"/>
  <c r="AK20" i="20"/>
  <c r="AD19" i="20"/>
  <c r="AK18" i="20"/>
  <c r="AA18" i="20"/>
  <c r="AA19" i="20"/>
  <c r="AS20" i="20"/>
  <c r="Y19" i="20"/>
  <c r="AU18" i="20"/>
  <c r="AJ18" i="20"/>
  <c r="AC20" i="20"/>
  <c r="AT19" i="20"/>
  <c r="AS19" i="20"/>
  <c r="U18" i="20"/>
  <c r="N19" i="20"/>
  <c r="AH20" i="20"/>
  <c r="O19" i="20"/>
  <c r="T18" i="20"/>
  <c r="AB19" i="20"/>
  <c r="AI18" i="20"/>
  <c r="F26" i="20"/>
  <c r="I26" i="20" s="1"/>
  <c r="AD20" i="20"/>
  <c r="BA19" i="20"/>
  <c r="O18" i="20"/>
  <c r="E26" i="20"/>
  <c r="H26" i="20" s="1"/>
  <c r="V18" i="20"/>
  <c r="AQ18" i="20"/>
  <c r="AR18" i="20"/>
  <c r="O20" i="20"/>
  <c r="AU20" i="20"/>
  <c r="AF20" i="20"/>
  <c r="AE20" i="20"/>
  <c r="U20" i="20"/>
  <c r="J26" i="20" l="1"/>
  <c r="G26" i="20"/>
</calcChain>
</file>

<file path=xl/sharedStrings.xml><?xml version="1.0" encoding="utf-8"?>
<sst xmlns="http://schemas.openxmlformats.org/spreadsheetml/2006/main" count="702" uniqueCount="149">
  <si>
    <t>№</t>
  </si>
  <si>
    <t>Прогресс (факт), %</t>
  </si>
  <si>
    <t>Прогресс (план), %</t>
  </si>
  <si>
    <t>Откло-нение, %</t>
  </si>
  <si>
    <t>Дата отчета:</t>
  </si>
  <si>
    <t>Бирюлевская линия_Этап подготовка территории</t>
  </si>
  <si>
    <t>Уровень</t>
  </si>
  <si>
    <t>Электродепо "Аминьевское" ПД и РД</t>
  </si>
  <si>
    <t xml:space="preserve">  Стадия РД. Этап №2 . Основные и вспомогательные здания и сооружения.</t>
  </si>
  <si>
    <t>Шаги по операциям раздела изыскания и ПД</t>
  </si>
  <si>
    <t>Шаг 1</t>
  </si>
  <si>
    <t>Шаг 1 - наименование</t>
  </si>
  <si>
    <t>Шаг 1 - Дата (План)</t>
  </si>
  <si>
    <t>Шаг 1 - Дата (прогноз)</t>
  </si>
  <si>
    <t>Шаг 1 - Дата (факт)</t>
  </si>
  <si>
    <t>Шаг 2</t>
  </si>
  <si>
    <t>Шаг 2 - наименование</t>
  </si>
  <si>
    <t>Шаг 2 - Дата (План)</t>
  </si>
  <si>
    <t>Шаг 2 - Дата (прогноз)</t>
  </si>
  <si>
    <t>Шаг 2 - Дата (факт)</t>
  </si>
  <si>
    <t>Шаг 3</t>
  </si>
  <si>
    <t>Шаг 3 - наименование</t>
  </si>
  <si>
    <t>Шаг 3 - Дата (План)</t>
  </si>
  <si>
    <t>Шаг 3 - Дата (прогноз)</t>
  </si>
  <si>
    <t>Шаг 3 - Дата (факт)</t>
  </si>
  <si>
    <t>Шаг 4</t>
  </si>
  <si>
    <t>Шаг 4 - наименование</t>
  </si>
  <si>
    <t>Шаг 4 - Дата (План)</t>
  </si>
  <si>
    <t>Шаг 4 - Дата (прогноз)</t>
  </si>
  <si>
    <t>Шаг 4 - Дата (факт)</t>
  </si>
  <si>
    <t>Шаг 5</t>
  </si>
  <si>
    <t>Шаг 5 - наименование</t>
  </si>
  <si>
    <t>Шаг 5 - Дата (План)</t>
  </si>
  <si>
    <t>Шаг 5 - Дата (прогноз)</t>
  </si>
  <si>
    <t>Шаг 5 - Дата (факт)</t>
  </si>
  <si>
    <t>Наименование</t>
  </si>
  <si>
    <t>Вес</t>
  </si>
  <si>
    <t>Инженерные изыскания</t>
  </si>
  <si>
    <t>Проектная документация</t>
  </si>
  <si>
    <t>План</t>
  </si>
  <si>
    <t>Начало недели</t>
  </si>
  <si>
    <t>Окончание недели</t>
  </si>
  <si>
    <t>Прогноз</t>
  </si>
  <si>
    <t>Факт</t>
  </si>
  <si>
    <t>-</t>
  </si>
  <si>
    <t>Проверка</t>
  </si>
  <si>
    <t>Трудозатраты</t>
  </si>
  <si>
    <t>Объект/Вид работ</t>
  </si>
  <si>
    <t>Прогресс накопительно</t>
  </si>
  <si>
    <t>Прогресс за период</t>
  </si>
  <si>
    <t>План накопительно</t>
  </si>
  <si>
    <t>Прогноз накопительно</t>
  </si>
  <si>
    <t>Факт накопительно</t>
  </si>
  <si>
    <t>План за период</t>
  </si>
  <si>
    <t>Прогноз за период</t>
  </si>
  <si>
    <t>Факт за период</t>
  </si>
  <si>
    <t>Откл.</t>
  </si>
  <si>
    <t>Вес, %</t>
  </si>
  <si>
    <t>Накопительно, %</t>
  </si>
  <si>
    <t>За неделю, %</t>
  </si>
  <si>
    <t>На конец прошлой недели, %</t>
  </si>
  <si>
    <t>Окончание отчетного периода</t>
  </si>
  <si>
    <t>Объект/Этап</t>
  </si>
  <si>
    <t>Бирюлевская линия. Этап подготовка территории, в т.ч.:</t>
  </si>
  <si>
    <t>Стадия РД. Этап №2 . Основные и вспомогательные здания и сооружения.</t>
  </si>
  <si>
    <t>Объект</t>
  </si>
  <si>
    <t>Шаг 6</t>
  </si>
  <si>
    <t>Шаг 6 - наименование</t>
  </si>
  <si>
    <t>Шаг 6 - Дата (План)</t>
  </si>
  <si>
    <t>Шаг 6 - Дата (прогноз)</t>
  </si>
  <si>
    <t>Шаг 6 - Дата (факт)</t>
  </si>
  <si>
    <t>Номер записи</t>
  </si>
  <si>
    <t>Номер договора на поставку</t>
  </si>
  <si>
    <t>Дата договора на поставку</t>
  </si>
  <si>
    <t>Наименование договора на поставку / Объем поставки</t>
  </si>
  <si>
    <t>Номер спецификации/ шифра</t>
  </si>
  <si>
    <t>Подобъект/ участок</t>
  </si>
  <si>
    <t>Номер этапа договора</t>
  </si>
  <si>
    <t>Поставщик</t>
  </si>
  <si>
    <t>Номер/краткое наименование партии/лота</t>
  </si>
  <si>
    <t>Стоимость, руб.</t>
  </si>
  <si>
    <t>Тип МТР</t>
  </si>
  <si>
    <t>Освоенный объем, руб.</t>
  </si>
  <si>
    <t>Плановое освоение, руб.</t>
  </si>
  <si>
    <t>ОДЦИ</t>
  </si>
  <si>
    <t>Материал</t>
  </si>
  <si>
    <t>Заказная спецификация/ опросный лист/ технические требования утверждены</t>
  </si>
  <si>
    <t>Выпуск запроса предложений</t>
  </si>
  <si>
    <t>Получение технико-коммерческого предложения</t>
  </si>
  <si>
    <t>Завершение технической оценки</t>
  </si>
  <si>
    <t>Завершение коммерческой оценки</t>
  </si>
  <si>
    <t>Подписание договора на поставку/ заказ-наряда</t>
  </si>
  <si>
    <t>Оборудование</t>
  </si>
  <si>
    <t>0001</t>
  </si>
  <si>
    <t>0002</t>
  </si>
  <si>
    <t>0009</t>
  </si>
  <si>
    <t>0003</t>
  </si>
  <si>
    <t>0004</t>
  </si>
  <si>
    <t>0010</t>
  </si>
  <si>
    <t>PO20210921</t>
  </si>
  <si>
    <t>PO20210922</t>
  </si>
  <si>
    <t>PO20210923</t>
  </si>
  <si>
    <t>Поставщик 1</t>
  </si>
  <si>
    <t>Поставщик 4</t>
  </si>
  <si>
    <t>Поставщик 3</t>
  </si>
  <si>
    <t>Поставка насосов</t>
  </si>
  <si>
    <t>Поставка трансформаторной подстации 10/10,4 кВ</t>
  </si>
  <si>
    <t>ТП-14-8ВК7</t>
  </si>
  <si>
    <t>Станционный комплекс</t>
  </si>
  <si>
    <t>001</t>
  </si>
  <si>
    <t>002</t>
  </si>
  <si>
    <t>003</t>
  </si>
  <si>
    <t>Насосы подачи воды</t>
  </si>
  <si>
    <t>Насосы для водоотливной установки станционного комплекса</t>
  </si>
  <si>
    <t>Насосы для водоотливной установки перегона</t>
  </si>
  <si>
    <t>Подстанция для станционного комплекса</t>
  </si>
  <si>
    <t>Общее</t>
  </si>
  <si>
    <t>Поставка распред. щитов</t>
  </si>
  <si>
    <t>Компрессоры для системы вентиляции</t>
  </si>
  <si>
    <t>Сеть электроснабжения станционного комплекса</t>
  </si>
  <si>
    <t>Сеть электроснабжения перегона</t>
  </si>
  <si>
    <t>Сеть освещения перегона</t>
  </si>
  <si>
    <t>Компрессоры для системы вентиляции камеры съездов</t>
  </si>
  <si>
    <t>Перегон</t>
  </si>
  <si>
    <t>Камера съездов</t>
  </si>
  <si>
    <t>Материалы</t>
  </si>
  <si>
    <t>PO20210930</t>
  </si>
  <si>
    <t>Нет договора</t>
  </si>
  <si>
    <t>Поставка рельс</t>
  </si>
  <si>
    <t>Станция</t>
  </si>
  <si>
    <t>Поставка рельс - Партия 1 (станция)</t>
  </si>
  <si>
    <t>Поставка рельс - Партия 2 (ЛПТ)</t>
  </si>
  <si>
    <t xml:space="preserve">Поставка насосов </t>
  </si>
  <si>
    <t>Закупка оборудования и материалов</t>
  </si>
  <si>
    <t>Производство и доставка оборудования и материалов на строительную площадку</t>
  </si>
  <si>
    <t>Получена конструкторская документация</t>
  </si>
  <si>
    <t>Закуплены основные материалы</t>
  </si>
  <si>
    <t>Завершено изготовление</t>
  </si>
  <si>
    <t>Завершены заводские испытания</t>
  </si>
  <si>
    <t>Выдано разрешение на отгрузку</t>
  </si>
  <si>
    <t>Доставлено до строительной площадки</t>
  </si>
  <si>
    <t>Шаг 7</t>
  </si>
  <si>
    <t>Получена заводская документация</t>
  </si>
  <si>
    <t>Шаг 7 - наименование</t>
  </si>
  <si>
    <t>Шаг 7 - Дата (План)</t>
  </si>
  <si>
    <t>Шаг 7 - Дата (прогноз)</t>
  </si>
  <si>
    <t>Шаг 7 - Дата (факт)</t>
  </si>
  <si>
    <t>Приложение 6. Пример оформления системы измерения прогресса для производства и доставки оборудования и материалов</t>
  </si>
  <si>
    <t>Приложение 5. Пример оформления системы измерения прогресса для закупочных процедур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</si>
</sst>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d\ mmm\ yy;@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8"/>
      <name val="Calibri"/>
      <family val="2"/>
      <charset val="204"/>
      <scheme val="minor"/>
    </font>
    <font>
      <b/>
      <i/>
      <sz val="8"/>
      <name val="Calibri"/>
      <family val="2"/>
      <charset val="204"/>
    </font>
    <font>
      <b/>
      <sz val="11"/>
      <name val="Calibri"/>
      <family val="2"/>
    </font>
    <font>
      <b/>
      <sz val="14"/>
      <name val="Calibri"/>
      <family val="2"/>
    </font>
    <font>
      <b/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sz val="11"/>
      <color theme="1"/>
      <name val="µёїт"/>
      <family val="2"/>
      <charset val="204"/>
    </font>
    <font>
      <b/>
      <sz val="11"/>
      <name val="Calibri"/>
      <family val="2"/>
      <charset val="204"/>
      <scheme val="minor"/>
    </font>
    <font>
      <sz val="10.5"/>
      <color theme="1"/>
      <name val="Franklin Gothic Book"/>
      <family val="2"/>
      <charset val="204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002060"/>
      <name val="Calibri"/>
      <family val="2"/>
      <charset val="204"/>
      <scheme val="minor"/>
    </font>
    <font>
      <b/>
      <sz val="11"/>
      <color rgb="FF002060"/>
      <name val="Calibri"/>
      <family val="2"/>
    </font>
    <font>
      <sz val="11"/>
      <color rgb="FF002060"/>
      <name val="Calibri"/>
      <family val="2"/>
      <scheme val="minor"/>
    </font>
    <font>
      <sz val="11"/>
      <color theme="3" tint="0.39997558519241921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FFC000"/>
      <name val="Calibri"/>
      <family val="2"/>
      <scheme val="minor"/>
    </font>
    <font>
      <b/>
      <sz val="2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0" tint="-0.2499465926084170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2" fillId="0" borderId="0"/>
    <xf numFmtId="9" fontId="15" fillId="0" borderId="0" applyFont="0" applyFill="0" applyBorder="0" applyAlignment="0" applyProtection="0"/>
  </cellStyleXfs>
  <cellXfs count="17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>
      <alignment wrapText="1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14" fontId="10" fillId="0" borderId="0" xfId="0" applyNumberFormat="1" applyFont="1" applyAlignment="1">
      <alignment horizontal="left" wrapText="1"/>
    </xf>
    <xf numFmtId="0" fontId="8" fillId="0" borderId="0" xfId="0" applyFont="1" applyAlignment="1">
      <alignment horizontal="center" vertical="center" wrapText="1"/>
    </xf>
    <xf numFmtId="14" fontId="0" fillId="0" borderId="0" xfId="0" applyNumberFormat="1" applyAlignment="1">
      <alignment wrapText="1"/>
    </xf>
    <xf numFmtId="0" fontId="13" fillId="0" borderId="0" xfId="0" applyFont="1" applyAlignment="1">
      <alignment horizontal="left" vertical="center"/>
    </xf>
    <xf numFmtId="0" fontId="0" fillId="0" borderId="1" xfId="0" applyBorder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14" fontId="0" fillId="0" borderId="1" xfId="0" applyNumberFormat="1" applyFill="1" applyBorder="1"/>
    <xf numFmtId="9" fontId="9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3" borderId="4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vertical="center" wrapText="1"/>
    </xf>
    <xf numFmtId="9" fontId="2" fillId="0" borderId="10" xfId="0" applyNumberFormat="1" applyFont="1" applyFill="1" applyBorder="1" applyAlignment="1">
      <alignment horizontal="center" vertical="center" wrapText="1"/>
    </xf>
    <xf numFmtId="9" fontId="1" fillId="0" borderId="10" xfId="0" applyNumberFormat="1" applyFont="1" applyFill="1" applyBorder="1" applyAlignment="1">
      <alignment horizontal="center" vertical="center" wrapText="1"/>
    </xf>
    <xf numFmtId="9" fontId="2" fillId="0" borderId="9" xfId="0" applyNumberFormat="1" applyFont="1" applyFill="1" applyBorder="1" applyAlignment="1">
      <alignment horizontal="center" vertical="center" wrapText="1"/>
    </xf>
    <xf numFmtId="14" fontId="5" fillId="0" borderId="10" xfId="0" applyNumberFormat="1" applyFont="1" applyFill="1" applyBorder="1" applyAlignment="1">
      <alignment horizontal="center" vertical="center" wrapText="1"/>
    </xf>
    <xf numFmtId="9" fontId="17" fillId="0" borderId="9" xfId="0" applyNumberFormat="1" applyFont="1" applyFill="1" applyBorder="1" applyAlignment="1">
      <alignment horizontal="center" vertical="center" wrapText="1"/>
    </xf>
    <xf numFmtId="14" fontId="8" fillId="0" borderId="10" xfId="0" applyNumberFormat="1" applyFont="1" applyFill="1" applyBorder="1" applyAlignment="1">
      <alignment horizontal="center" vertical="center" wrapText="1"/>
    </xf>
    <xf numFmtId="14" fontId="5" fillId="0" borderId="9" xfId="0" applyNumberFormat="1" applyFont="1" applyFill="1" applyBorder="1" applyAlignment="1">
      <alignment horizontal="center" vertical="center" wrapText="1"/>
    </xf>
    <xf numFmtId="14" fontId="17" fillId="0" borderId="9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3" fillId="0" borderId="0" xfId="0" applyFont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8" fillId="0" borderId="0" xfId="0" applyFont="1" applyAlignment="1">
      <alignment horizontal="left" vertical="top" wrapText="1"/>
    </xf>
    <xf numFmtId="4" fontId="0" fillId="0" borderId="0" xfId="0" applyNumberFormat="1" applyAlignment="1">
      <alignment horizontal="left" vertical="top" wrapText="1"/>
    </xf>
    <xf numFmtId="14" fontId="0" fillId="0" borderId="0" xfId="0" applyNumberForma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6" fillId="4" borderId="9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0" fontId="0" fillId="4" borderId="1" xfId="0" applyFill="1" applyBorder="1"/>
    <xf numFmtId="14" fontId="0" fillId="4" borderId="1" xfId="0" applyNumberFormat="1" applyFill="1" applyBorder="1"/>
    <xf numFmtId="9" fontId="5" fillId="4" borderId="1" xfId="0" applyNumberFormat="1" applyFont="1" applyFill="1" applyBorder="1" applyAlignment="1">
      <alignment horizontal="center" vertical="center" wrapText="1"/>
    </xf>
    <xf numFmtId="9" fontId="2" fillId="4" borderId="10" xfId="0" applyNumberFormat="1" applyFont="1" applyFill="1" applyBorder="1" applyAlignment="1">
      <alignment horizontal="center" vertical="center" wrapText="1"/>
    </xf>
    <xf numFmtId="9" fontId="2" fillId="4" borderId="9" xfId="0" applyNumberFormat="1" applyFont="1" applyFill="1" applyBorder="1" applyAlignment="1">
      <alignment horizontal="center" vertical="center" wrapText="1"/>
    </xf>
    <xf numFmtId="14" fontId="5" fillId="4" borderId="1" xfId="0" applyNumberFormat="1" applyFont="1" applyFill="1" applyBorder="1" applyAlignment="1">
      <alignment horizontal="center" vertical="center" wrapText="1"/>
    </xf>
    <xf numFmtId="14" fontId="5" fillId="4" borderId="10" xfId="0" applyNumberFormat="1" applyFont="1" applyFill="1" applyBorder="1" applyAlignment="1">
      <alignment horizontal="center" vertical="center" wrapText="1"/>
    </xf>
    <xf numFmtId="14" fontId="5" fillId="4" borderId="9" xfId="0" applyNumberFormat="1" applyFont="1" applyFill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/>
    </xf>
    <xf numFmtId="14" fontId="18" fillId="0" borderId="9" xfId="0" applyNumberFormat="1" applyFont="1" applyFill="1" applyBorder="1" applyAlignment="1">
      <alignment horizontal="center" vertical="center" wrapText="1"/>
    </xf>
    <xf numFmtId="14" fontId="18" fillId="4" borderId="9" xfId="0" applyNumberFormat="1" applyFont="1" applyFill="1" applyBorder="1" applyAlignment="1">
      <alignment horizontal="center" vertical="center" wrapText="1"/>
    </xf>
    <xf numFmtId="14" fontId="19" fillId="0" borderId="9" xfId="0" applyNumberFormat="1" applyFont="1" applyFill="1" applyBorder="1" applyAlignment="1">
      <alignment horizontal="center" vertical="center" wrapText="1"/>
    </xf>
    <xf numFmtId="0" fontId="19" fillId="0" borderId="9" xfId="0" applyFont="1" applyBorder="1" applyAlignment="1">
      <alignment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 textRotation="90" wrapText="1"/>
    </xf>
    <xf numFmtId="164" fontId="0" fillId="0" borderId="0" xfId="0" applyNumberFormat="1" applyAlignment="1">
      <alignment horizontal="center" vertical="center" textRotation="90"/>
    </xf>
    <xf numFmtId="1" fontId="2" fillId="0" borderId="0" xfId="0" applyNumberFormat="1" applyFont="1" applyAlignment="1">
      <alignment horizontal="center" vertical="center"/>
    </xf>
    <xf numFmtId="0" fontId="2" fillId="7" borderId="0" xfId="0" applyFont="1" applyFill="1" applyAlignment="1">
      <alignment horizontal="left" vertical="top" wrapText="1"/>
    </xf>
    <xf numFmtId="164" fontId="2" fillId="7" borderId="0" xfId="0" applyNumberFormat="1" applyFont="1" applyFill="1" applyAlignment="1">
      <alignment horizontal="center" vertical="center" textRotation="90"/>
    </xf>
    <xf numFmtId="0" fontId="0" fillId="0" borderId="11" xfId="0" applyBorder="1"/>
    <xf numFmtId="0" fontId="0" fillId="0" borderId="14" xfId="0" applyBorder="1"/>
    <xf numFmtId="0" fontId="0" fillId="0" borderId="16" xfId="0" applyBorder="1"/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" fillId="7" borderId="0" xfId="0" applyFont="1" applyFill="1" applyAlignment="1">
      <alignment horizontal="center" vertical="center"/>
    </xf>
    <xf numFmtId="10" fontId="20" fillId="0" borderId="12" xfId="2" applyNumberFormat="1" applyFont="1" applyBorder="1" applyAlignment="1">
      <alignment horizontal="center" vertical="center"/>
    </xf>
    <xf numFmtId="10" fontId="22" fillId="0" borderId="0" xfId="2" applyNumberFormat="1" applyFont="1" applyBorder="1" applyAlignment="1">
      <alignment horizontal="center" vertical="center"/>
    </xf>
    <xf numFmtId="10" fontId="21" fillId="0" borderId="17" xfId="2" applyNumberFormat="1" applyFont="1" applyBorder="1" applyAlignment="1">
      <alignment horizontal="center" vertical="center"/>
    </xf>
    <xf numFmtId="10" fontId="20" fillId="0" borderId="13" xfId="2" applyNumberFormat="1" applyFont="1" applyBorder="1" applyAlignment="1">
      <alignment horizontal="center" vertical="center"/>
    </xf>
    <xf numFmtId="10" fontId="22" fillId="0" borderId="15" xfId="2" applyNumberFormat="1" applyFont="1" applyBorder="1" applyAlignment="1">
      <alignment horizontal="center" vertical="center"/>
    </xf>
    <xf numFmtId="10" fontId="21" fillId="0" borderId="18" xfId="2" applyNumberFormat="1" applyFont="1" applyBorder="1" applyAlignment="1">
      <alignment horizontal="center" vertical="center"/>
    </xf>
    <xf numFmtId="10" fontId="20" fillId="0" borderId="12" xfId="0" applyNumberFormat="1" applyFont="1" applyBorder="1" applyAlignment="1">
      <alignment horizontal="center" vertical="center"/>
    </xf>
    <xf numFmtId="10" fontId="20" fillId="0" borderId="13" xfId="0" applyNumberFormat="1" applyFont="1" applyBorder="1" applyAlignment="1">
      <alignment horizontal="center" vertical="center"/>
    </xf>
    <xf numFmtId="10" fontId="22" fillId="0" borderId="0" xfId="0" applyNumberFormat="1" applyFont="1" applyBorder="1" applyAlignment="1">
      <alignment horizontal="center" vertical="center"/>
    </xf>
    <xf numFmtId="10" fontId="22" fillId="0" borderId="15" xfId="0" applyNumberFormat="1" applyFont="1" applyBorder="1" applyAlignment="1">
      <alignment horizontal="center" vertical="center"/>
    </xf>
    <xf numFmtId="10" fontId="21" fillId="0" borderId="17" xfId="0" applyNumberFormat="1" applyFont="1" applyBorder="1" applyAlignment="1">
      <alignment horizontal="center" vertical="center"/>
    </xf>
    <xf numFmtId="10" fontId="21" fillId="0" borderId="18" xfId="0" applyNumberFormat="1" applyFont="1" applyBorder="1" applyAlignment="1">
      <alignment horizontal="center" vertical="center"/>
    </xf>
    <xf numFmtId="0" fontId="20" fillId="0" borderId="11" xfId="0" applyFont="1" applyBorder="1"/>
    <xf numFmtId="0" fontId="22" fillId="0" borderId="14" xfId="0" applyFont="1" applyBorder="1"/>
    <xf numFmtId="0" fontId="21" fillId="0" borderId="16" xfId="0" applyFont="1" applyBorder="1"/>
    <xf numFmtId="1" fontId="2" fillId="7" borderId="0" xfId="0" applyNumberFormat="1" applyFont="1" applyFill="1" applyAlignment="1">
      <alignment horizontal="center" vertical="center"/>
    </xf>
    <xf numFmtId="164" fontId="0" fillId="0" borderId="0" xfId="0" applyNumberFormat="1"/>
    <xf numFmtId="0" fontId="2" fillId="5" borderId="19" xfId="0" applyFont="1" applyFill="1" applyBorder="1" applyAlignment="1">
      <alignment horizontal="center" vertical="center"/>
    </xf>
    <xf numFmtId="4" fontId="0" fillId="0" borderId="19" xfId="2" applyNumberFormat="1" applyFont="1" applyBorder="1" applyAlignment="1">
      <alignment horizontal="center" vertical="center"/>
    </xf>
    <xf numFmtId="4" fontId="0" fillId="0" borderId="19" xfId="0" applyNumberForma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4" fontId="2" fillId="0" borderId="19" xfId="2" applyNumberFormat="1" applyFont="1" applyBorder="1" applyAlignment="1">
      <alignment horizontal="center" vertical="center"/>
    </xf>
    <xf numFmtId="4" fontId="2" fillId="0" borderId="19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10" fontId="5" fillId="0" borderId="1" xfId="0" applyNumberFormat="1" applyFont="1" applyFill="1" applyBorder="1" applyAlignment="1">
      <alignment horizontal="center" vertical="center" wrapText="1"/>
    </xf>
    <xf numFmtId="10" fontId="5" fillId="4" borderId="1" xfId="0" applyNumberFormat="1" applyFont="1" applyFill="1" applyBorder="1" applyAlignment="1">
      <alignment horizontal="center" vertical="center" wrapText="1"/>
    </xf>
    <xf numFmtId="10" fontId="9" fillId="0" borderId="1" xfId="0" applyNumberFormat="1" applyFont="1" applyFill="1" applyBorder="1" applyAlignment="1">
      <alignment horizontal="center" vertical="center" wrapText="1"/>
    </xf>
    <xf numFmtId="0" fontId="2" fillId="5" borderId="19" xfId="0" applyFont="1" applyFill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 textRotation="90"/>
    </xf>
    <xf numFmtId="164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center" vertical="center"/>
    </xf>
    <xf numFmtId="14" fontId="0" fillId="4" borderId="1" xfId="0" applyNumberForma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left" vertical="center" wrapText="1"/>
    </xf>
    <xf numFmtId="14" fontId="0" fillId="4" borderId="1" xfId="0" applyNumberFormat="1" applyFill="1" applyBorder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 textRotation="90" wrapText="1"/>
    </xf>
    <xf numFmtId="0" fontId="10" fillId="0" borderId="0" xfId="0" applyFont="1" applyAlignment="1">
      <alignment horizontal="center" wrapText="1"/>
    </xf>
    <xf numFmtId="0" fontId="13" fillId="0" borderId="0" xfId="0" applyFont="1" applyAlignment="1">
      <alignment horizontal="center" vertical="center" wrapText="1"/>
    </xf>
    <xf numFmtId="164" fontId="0" fillId="0" borderId="0" xfId="0" applyNumberFormat="1" applyAlignment="1">
      <alignment horizontal="center" vertical="center" textRotation="90"/>
    </xf>
    <xf numFmtId="0" fontId="10" fillId="0" borderId="0" xfId="0" applyFont="1" applyAlignment="1">
      <alignment horizontal="center" wrapText="1"/>
    </xf>
    <xf numFmtId="164" fontId="0" fillId="0" borderId="0" xfId="0" applyNumberFormat="1" applyAlignment="1">
      <alignment horizontal="center" vertical="center" textRotation="90" wrapText="1"/>
    </xf>
    <xf numFmtId="164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0" fillId="0" borderId="9" xfId="0" applyNumberFormat="1" applyBorder="1" applyAlignment="1">
      <alignment horizontal="center" vertical="center" wrapText="1"/>
    </xf>
    <xf numFmtId="49" fontId="6" fillId="4" borderId="9" xfId="0" applyNumberFormat="1" applyFont="1" applyFill="1" applyBorder="1" applyAlignment="1">
      <alignment vertical="center" wrapText="1"/>
    </xf>
    <xf numFmtId="1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10" fontId="0" fillId="0" borderId="1" xfId="0" applyNumberFormat="1" applyFill="1" applyBorder="1" applyAlignment="1">
      <alignment horizontal="center" vertical="center"/>
    </xf>
    <xf numFmtId="10" fontId="0" fillId="4" borderId="1" xfId="0" applyNumberFormat="1" applyFill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 wrapText="1"/>
    </xf>
    <xf numFmtId="3" fontId="5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/>
    </xf>
    <xf numFmtId="0" fontId="19" fillId="8" borderId="23" xfId="0" applyFont="1" applyFill="1" applyBorder="1" applyAlignment="1">
      <alignment wrapText="1"/>
    </xf>
    <xf numFmtId="14" fontId="0" fillId="8" borderId="24" xfId="0" applyNumberFormat="1" applyFill="1" applyBorder="1" applyAlignment="1">
      <alignment horizontal="center" vertical="center" wrapText="1"/>
    </xf>
    <xf numFmtId="14" fontId="8" fillId="8" borderId="25" xfId="0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0" fontId="0" fillId="0" borderId="19" xfId="0" applyBorder="1" applyAlignment="1">
      <alignment horizontal="left" vertical="center" indent="2"/>
    </xf>
    <xf numFmtId="0" fontId="2" fillId="5" borderId="19" xfId="0" applyFont="1" applyFill="1" applyBorder="1" applyAlignment="1">
      <alignment horizontal="center" vertical="center"/>
    </xf>
    <xf numFmtId="0" fontId="2" fillId="0" borderId="19" xfId="0" applyFont="1" applyBorder="1" applyAlignment="1">
      <alignment horizontal="left" vertical="center"/>
    </xf>
    <xf numFmtId="14" fontId="5" fillId="3" borderId="7" xfId="0" applyNumberFormat="1" applyFont="1" applyFill="1" applyBorder="1" applyAlignment="1">
      <alignment horizontal="center" vertical="center" wrapText="1"/>
    </xf>
    <xf numFmtId="14" fontId="5" fillId="3" borderId="21" xfId="0" applyNumberFormat="1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 textRotation="90"/>
    </xf>
    <xf numFmtId="164" fontId="0" fillId="0" borderId="0" xfId="0" applyNumberFormat="1" applyAlignment="1">
      <alignment horizontal="center" vertical="center" textRotation="90" wrapText="1"/>
    </xf>
    <xf numFmtId="164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14" fontId="7" fillId="3" borderId="7" xfId="0" applyNumberFormat="1" applyFont="1" applyFill="1" applyBorder="1" applyAlignment="1">
      <alignment horizontal="center" vertical="center" wrapText="1"/>
    </xf>
    <xf numFmtId="14" fontId="7" fillId="3" borderId="21" xfId="0" applyNumberFormat="1" applyFont="1" applyFill="1" applyBorder="1" applyAlignment="1">
      <alignment horizontal="center" vertical="center" wrapText="1"/>
    </xf>
    <xf numFmtId="0" fontId="16" fillId="6" borderId="6" xfId="0" applyFont="1" applyFill="1" applyBorder="1" applyAlignment="1">
      <alignment horizontal="center" vertical="center" wrapText="1"/>
    </xf>
    <xf numFmtId="0" fontId="16" fillId="6" borderId="20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2" xfId="1"/>
    <cellStyle name="Процентный" xfId="2" builtinId="5"/>
  </cellStyles>
  <dxfs count="526"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color rgb="FFFF0000"/>
      </font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color rgb="FFFF0000"/>
      </font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color rgb="FFFF000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S-</a:t>
            </a:r>
            <a:r>
              <a:rPr lang="ru-RU"/>
              <a:t>кривая прогресса по разработке</a:t>
            </a:r>
            <a:r>
              <a:rPr lang="ru-RU" baseline="0"/>
              <a:t> проектной документации. 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 baseline="0"/>
              <a:t>Бирюлевская линия_Этап подготовка территории</a:t>
            </a:r>
            <a:endParaRPr lang="ru-RU"/>
          </a:p>
        </c:rich>
      </c:tx>
      <c:layout>
        <c:manualLayout>
          <c:xMode val="edge"/>
          <c:yMode val="edge"/>
          <c:x val="0.28155954935112509"/>
          <c:y val="1.2583292980424019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5.5086333792845631E-2"/>
          <c:y val="0.15892603312052014"/>
          <c:w val="0.88381348473874"/>
          <c:h val="0.73167028829891023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'S-кривая - ПД'!$D$21</c:f>
              <c:strCache>
                <c:ptCount val="1"/>
                <c:pt idx="0">
                  <c:v>План за период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'S-кривая - ПД'!$E$1:$AH$1</c:f>
              <c:numCache>
                <c:formatCode>[$-419]d\ mmm\ yy;@</c:formatCode>
                <c:ptCount val="30"/>
                <c:pt idx="0">
                  <c:v>44353</c:v>
                </c:pt>
                <c:pt idx="1">
                  <c:v>44360</c:v>
                </c:pt>
                <c:pt idx="2">
                  <c:v>44367</c:v>
                </c:pt>
                <c:pt idx="3">
                  <c:v>44374</c:v>
                </c:pt>
                <c:pt idx="4">
                  <c:v>44381</c:v>
                </c:pt>
                <c:pt idx="5">
                  <c:v>44388</c:v>
                </c:pt>
                <c:pt idx="6">
                  <c:v>44395</c:v>
                </c:pt>
                <c:pt idx="7">
                  <c:v>44402</c:v>
                </c:pt>
                <c:pt idx="8">
                  <c:v>44409</c:v>
                </c:pt>
                <c:pt idx="9">
                  <c:v>44416</c:v>
                </c:pt>
                <c:pt idx="10">
                  <c:v>44423</c:v>
                </c:pt>
                <c:pt idx="11">
                  <c:v>44430</c:v>
                </c:pt>
                <c:pt idx="12">
                  <c:v>44437</c:v>
                </c:pt>
                <c:pt idx="13">
                  <c:v>44444</c:v>
                </c:pt>
                <c:pt idx="14">
                  <c:v>44451</c:v>
                </c:pt>
                <c:pt idx="15">
                  <c:v>44458</c:v>
                </c:pt>
                <c:pt idx="16">
                  <c:v>44465</c:v>
                </c:pt>
                <c:pt idx="17">
                  <c:v>44472</c:v>
                </c:pt>
                <c:pt idx="18">
                  <c:v>44479</c:v>
                </c:pt>
                <c:pt idx="19">
                  <c:v>44486</c:v>
                </c:pt>
                <c:pt idx="20">
                  <c:v>44493</c:v>
                </c:pt>
                <c:pt idx="21">
                  <c:v>44500</c:v>
                </c:pt>
                <c:pt idx="22">
                  <c:v>44507</c:v>
                </c:pt>
                <c:pt idx="23">
                  <c:v>44514</c:v>
                </c:pt>
                <c:pt idx="24">
                  <c:v>44521</c:v>
                </c:pt>
                <c:pt idx="25">
                  <c:v>44528</c:v>
                </c:pt>
                <c:pt idx="26">
                  <c:v>44535</c:v>
                </c:pt>
                <c:pt idx="27">
                  <c:v>44542</c:v>
                </c:pt>
                <c:pt idx="28">
                  <c:v>44549</c:v>
                </c:pt>
                <c:pt idx="29">
                  <c:v>44556</c:v>
                </c:pt>
              </c:numCache>
            </c:numRef>
          </c:cat>
          <c:val>
            <c:numRef>
              <c:f>'S-кривая - ПД'!$E$21:$AH$21</c:f>
              <c:numCache>
                <c:formatCode>0.00%</c:formatCode>
                <c:ptCount val="30"/>
                <c:pt idx="0">
                  <c:v>0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DC3-49AD-B197-65F5607E2B1F}"/>
            </c:ext>
          </c:extLst>
        </c:ser>
        <c:ser>
          <c:idx val="4"/>
          <c:order val="4"/>
          <c:tx>
            <c:strRef>
              <c:f>'S-кривая - ПД'!$D$23</c:f>
              <c:strCache>
                <c:ptCount val="1"/>
                <c:pt idx="0">
                  <c:v>Факт за период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rgbClr val="00B050"/>
              </a:solidFill>
            </a:ln>
            <a:effectLst/>
          </c:spPr>
          <c:invertIfNegative val="0"/>
          <c:cat>
            <c:numRef>
              <c:f>'S-кривая - ПД'!$E$1:$AH$1</c:f>
              <c:numCache>
                <c:formatCode>[$-419]d\ mmm\ yy;@</c:formatCode>
                <c:ptCount val="30"/>
                <c:pt idx="0">
                  <c:v>44353</c:v>
                </c:pt>
                <c:pt idx="1">
                  <c:v>44360</c:v>
                </c:pt>
                <c:pt idx="2">
                  <c:v>44367</c:v>
                </c:pt>
                <c:pt idx="3">
                  <c:v>44374</c:v>
                </c:pt>
                <c:pt idx="4">
                  <c:v>44381</c:v>
                </c:pt>
                <c:pt idx="5">
                  <c:v>44388</c:v>
                </c:pt>
                <c:pt idx="6">
                  <c:v>44395</c:v>
                </c:pt>
                <c:pt idx="7">
                  <c:v>44402</c:v>
                </c:pt>
                <c:pt idx="8">
                  <c:v>44409</c:v>
                </c:pt>
                <c:pt idx="9">
                  <c:v>44416</c:v>
                </c:pt>
                <c:pt idx="10">
                  <c:v>44423</c:v>
                </c:pt>
                <c:pt idx="11">
                  <c:v>44430</c:v>
                </c:pt>
                <c:pt idx="12">
                  <c:v>44437</c:v>
                </c:pt>
                <c:pt idx="13">
                  <c:v>44444</c:v>
                </c:pt>
                <c:pt idx="14">
                  <c:v>44451</c:v>
                </c:pt>
                <c:pt idx="15">
                  <c:v>44458</c:v>
                </c:pt>
                <c:pt idx="16">
                  <c:v>44465</c:v>
                </c:pt>
                <c:pt idx="17">
                  <c:v>44472</c:v>
                </c:pt>
                <c:pt idx="18">
                  <c:v>44479</c:v>
                </c:pt>
                <c:pt idx="19">
                  <c:v>44486</c:v>
                </c:pt>
                <c:pt idx="20">
                  <c:v>44493</c:v>
                </c:pt>
                <c:pt idx="21">
                  <c:v>44500</c:v>
                </c:pt>
                <c:pt idx="22">
                  <c:v>44507</c:v>
                </c:pt>
                <c:pt idx="23">
                  <c:v>44514</c:v>
                </c:pt>
                <c:pt idx="24">
                  <c:v>44521</c:v>
                </c:pt>
                <c:pt idx="25">
                  <c:v>44528</c:v>
                </c:pt>
                <c:pt idx="26">
                  <c:v>44535</c:v>
                </c:pt>
                <c:pt idx="27">
                  <c:v>44542</c:v>
                </c:pt>
                <c:pt idx="28">
                  <c:v>44549</c:v>
                </c:pt>
                <c:pt idx="29">
                  <c:v>44556</c:v>
                </c:pt>
              </c:numCache>
            </c:numRef>
          </c:cat>
          <c:val>
            <c:numRef>
              <c:f>'S-кривая - ПД'!$E$23:$AH$23</c:f>
              <c:numCache>
                <c:formatCode>0.00%</c:formatCode>
                <c:ptCount val="30"/>
                <c:pt idx="0">
                  <c:v>0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DC3-49AD-B197-65F5607E2B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355712"/>
        <c:axId val="104357248"/>
      </c:barChart>
      <c:lineChart>
        <c:grouping val="standard"/>
        <c:varyColors val="0"/>
        <c:ser>
          <c:idx val="1"/>
          <c:order val="1"/>
          <c:tx>
            <c:strRef>
              <c:f>'S-кривая - ПД'!$D$14</c:f>
              <c:strCache>
                <c:ptCount val="1"/>
                <c:pt idx="0">
                  <c:v>Факт накопительно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'S-кривая - ПД'!$E$1:$AH$1</c:f>
              <c:numCache>
                <c:formatCode>[$-419]d\ mmm\ yy;@</c:formatCode>
                <c:ptCount val="30"/>
                <c:pt idx="0">
                  <c:v>44353</c:v>
                </c:pt>
                <c:pt idx="1">
                  <c:v>44360</c:v>
                </c:pt>
                <c:pt idx="2">
                  <c:v>44367</c:v>
                </c:pt>
                <c:pt idx="3">
                  <c:v>44374</c:v>
                </c:pt>
                <c:pt idx="4">
                  <c:v>44381</c:v>
                </c:pt>
                <c:pt idx="5">
                  <c:v>44388</c:v>
                </c:pt>
                <c:pt idx="6">
                  <c:v>44395</c:v>
                </c:pt>
                <c:pt idx="7">
                  <c:v>44402</c:v>
                </c:pt>
                <c:pt idx="8">
                  <c:v>44409</c:v>
                </c:pt>
                <c:pt idx="9">
                  <c:v>44416</c:v>
                </c:pt>
                <c:pt idx="10">
                  <c:v>44423</c:v>
                </c:pt>
                <c:pt idx="11">
                  <c:v>44430</c:v>
                </c:pt>
                <c:pt idx="12">
                  <c:v>44437</c:v>
                </c:pt>
                <c:pt idx="13">
                  <c:v>44444</c:v>
                </c:pt>
                <c:pt idx="14">
                  <c:v>44451</c:v>
                </c:pt>
                <c:pt idx="15">
                  <c:v>44458</c:v>
                </c:pt>
                <c:pt idx="16">
                  <c:v>44465</c:v>
                </c:pt>
                <c:pt idx="17">
                  <c:v>44472</c:v>
                </c:pt>
                <c:pt idx="18">
                  <c:v>44479</c:v>
                </c:pt>
                <c:pt idx="19">
                  <c:v>44486</c:v>
                </c:pt>
                <c:pt idx="20">
                  <c:v>44493</c:v>
                </c:pt>
                <c:pt idx="21">
                  <c:v>44500</c:v>
                </c:pt>
                <c:pt idx="22">
                  <c:v>44507</c:v>
                </c:pt>
                <c:pt idx="23">
                  <c:v>44514</c:v>
                </c:pt>
                <c:pt idx="24">
                  <c:v>44521</c:v>
                </c:pt>
                <c:pt idx="25">
                  <c:v>44528</c:v>
                </c:pt>
                <c:pt idx="26">
                  <c:v>44535</c:v>
                </c:pt>
                <c:pt idx="27">
                  <c:v>44542</c:v>
                </c:pt>
                <c:pt idx="28">
                  <c:v>44549</c:v>
                </c:pt>
                <c:pt idx="29">
                  <c:v>44556</c:v>
                </c:pt>
              </c:numCache>
            </c:numRef>
          </c:cat>
          <c:val>
            <c:numRef>
              <c:f>'S-кривая - ПД'!$E$14:$AH$14</c:f>
              <c:numCache>
                <c:formatCode>0.00%</c:formatCode>
                <c:ptCount val="3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6DC3-49AD-B197-65F5607E2B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355712"/>
        <c:axId val="104357248"/>
      </c:lineChart>
      <c:lineChart>
        <c:grouping val="standard"/>
        <c:varyColors val="0"/>
        <c:ser>
          <c:idx val="0"/>
          <c:order val="0"/>
          <c:tx>
            <c:strRef>
              <c:f>'S-кривая - ПД'!$D$12</c:f>
              <c:strCache>
                <c:ptCount val="1"/>
                <c:pt idx="0">
                  <c:v>План накопительно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'S-кривая - ПД'!$E$1:$AH$1</c:f>
              <c:numCache>
                <c:formatCode>[$-419]d\ mmm\ yy;@</c:formatCode>
                <c:ptCount val="30"/>
                <c:pt idx="0">
                  <c:v>44353</c:v>
                </c:pt>
                <c:pt idx="1">
                  <c:v>44360</c:v>
                </c:pt>
                <c:pt idx="2">
                  <c:v>44367</c:v>
                </c:pt>
                <c:pt idx="3">
                  <c:v>44374</c:v>
                </c:pt>
                <c:pt idx="4">
                  <c:v>44381</c:v>
                </c:pt>
                <c:pt idx="5">
                  <c:v>44388</c:v>
                </c:pt>
                <c:pt idx="6">
                  <c:v>44395</c:v>
                </c:pt>
                <c:pt idx="7">
                  <c:v>44402</c:v>
                </c:pt>
                <c:pt idx="8">
                  <c:v>44409</c:v>
                </c:pt>
                <c:pt idx="9">
                  <c:v>44416</c:v>
                </c:pt>
                <c:pt idx="10">
                  <c:v>44423</c:v>
                </c:pt>
                <c:pt idx="11">
                  <c:v>44430</c:v>
                </c:pt>
                <c:pt idx="12">
                  <c:v>44437</c:v>
                </c:pt>
                <c:pt idx="13">
                  <c:v>44444</c:v>
                </c:pt>
                <c:pt idx="14">
                  <c:v>44451</c:v>
                </c:pt>
                <c:pt idx="15">
                  <c:v>44458</c:v>
                </c:pt>
                <c:pt idx="16">
                  <c:v>44465</c:v>
                </c:pt>
                <c:pt idx="17">
                  <c:v>44472</c:v>
                </c:pt>
                <c:pt idx="18">
                  <c:v>44479</c:v>
                </c:pt>
                <c:pt idx="19">
                  <c:v>44486</c:v>
                </c:pt>
                <c:pt idx="20">
                  <c:v>44493</c:v>
                </c:pt>
                <c:pt idx="21">
                  <c:v>44500</c:v>
                </c:pt>
                <c:pt idx="22">
                  <c:v>44507</c:v>
                </c:pt>
                <c:pt idx="23">
                  <c:v>44514</c:v>
                </c:pt>
                <c:pt idx="24">
                  <c:v>44521</c:v>
                </c:pt>
                <c:pt idx="25">
                  <c:v>44528</c:v>
                </c:pt>
                <c:pt idx="26">
                  <c:v>44535</c:v>
                </c:pt>
                <c:pt idx="27">
                  <c:v>44542</c:v>
                </c:pt>
                <c:pt idx="28">
                  <c:v>44549</c:v>
                </c:pt>
                <c:pt idx="29">
                  <c:v>44556</c:v>
                </c:pt>
              </c:numCache>
            </c:numRef>
          </c:cat>
          <c:val>
            <c:numRef>
              <c:f>'S-кривая - ПД'!$E$12:$AH$12</c:f>
              <c:numCache>
                <c:formatCode>0.00%</c:formatCode>
                <c:ptCount val="3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6DC3-49AD-B197-65F5607E2B1F}"/>
            </c:ext>
          </c:extLst>
        </c:ser>
        <c:ser>
          <c:idx val="2"/>
          <c:order val="2"/>
          <c:tx>
            <c:strRef>
              <c:f>'S-кривая - ПД'!$D$13</c:f>
              <c:strCache>
                <c:ptCount val="1"/>
                <c:pt idx="0">
                  <c:v>Прогноз накопительно</c:v>
                </c:pt>
              </c:strCache>
            </c:strRef>
          </c:tx>
          <c:spPr>
            <a:ln w="28575" cap="rnd">
              <a:solidFill>
                <a:srgbClr val="FFC000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'S-кривая - ПД'!$E$1:$AH$1</c:f>
              <c:numCache>
                <c:formatCode>[$-419]d\ mmm\ yy;@</c:formatCode>
                <c:ptCount val="30"/>
                <c:pt idx="0">
                  <c:v>44353</c:v>
                </c:pt>
                <c:pt idx="1">
                  <c:v>44360</c:v>
                </c:pt>
                <c:pt idx="2">
                  <c:v>44367</c:v>
                </c:pt>
                <c:pt idx="3">
                  <c:v>44374</c:v>
                </c:pt>
                <c:pt idx="4">
                  <c:v>44381</c:v>
                </c:pt>
                <c:pt idx="5">
                  <c:v>44388</c:v>
                </c:pt>
                <c:pt idx="6">
                  <c:v>44395</c:v>
                </c:pt>
                <c:pt idx="7">
                  <c:v>44402</c:v>
                </c:pt>
                <c:pt idx="8">
                  <c:v>44409</c:v>
                </c:pt>
                <c:pt idx="9">
                  <c:v>44416</c:v>
                </c:pt>
                <c:pt idx="10">
                  <c:v>44423</c:v>
                </c:pt>
                <c:pt idx="11">
                  <c:v>44430</c:v>
                </c:pt>
                <c:pt idx="12">
                  <c:v>44437</c:v>
                </c:pt>
                <c:pt idx="13">
                  <c:v>44444</c:v>
                </c:pt>
                <c:pt idx="14">
                  <c:v>44451</c:v>
                </c:pt>
                <c:pt idx="15">
                  <c:v>44458</c:v>
                </c:pt>
                <c:pt idx="16">
                  <c:v>44465</c:v>
                </c:pt>
                <c:pt idx="17">
                  <c:v>44472</c:v>
                </c:pt>
                <c:pt idx="18">
                  <c:v>44479</c:v>
                </c:pt>
                <c:pt idx="19">
                  <c:v>44486</c:v>
                </c:pt>
                <c:pt idx="20">
                  <c:v>44493</c:v>
                </c:pt>
                <c:pt idx="21">
                  <c:v>44500</c:v>
                </c:pt>
                <c:pt idx="22">
                  <c:v>44507</c:v>
                </c:pt>
                <c:pt idx="23">
                  <c:v>44514</c:v>
                </c:pt>
                <c:pt idx="24">
                  <c:v>44521</c:v>
                </c:pt>
                <c:pt idx="25">
                  <c:v>44528</c:v>
                </c:pt>
                <c:pt idx="26">
                  <c:v>44535</c:v>
                </c:pt>
                <c:pt idx="27">
                  <c:v>44542</c:v>
                </c:pt>
                <c:pt idx="28">
                  <c:v>44549</c:v>
                </c:pt>
                <c:pt idx="29">
                  <c:v>44556</c:v>
                </c:pt>
              </c:numCache>
            </c:numRef>
          </c:cat>
          <c:val>
            <c:numRef>
              <c:f>'S-кривая - ПД'!$E$13:$AH$13</c:f>
              <c:numCache>
                <c:formatCode>0.00%</c:formatCode>
                <c:ptCount val="3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6DC3-49AD-B197-65F5607E2B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376960"/>
        <c:axId val="104375424"/>
      </c:lineChart>
      <c:catAx>
        <c:axId val="104355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-419]d\ mmm\ 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1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04357248"/>
        <c:crosses val="autoZero"/>
        <c:auto val="0"/>
        <c:lblAlgn val="ctr"/>
        <c:lblOffset val="100"/>
        <c:noMultiLvlLbl val="0"/>
      </c:catAx>
      <c:valAx>
        <c:axId val="104357248"/>
        <c:scaling>
          <c:orientation val="minMax"/>
          <c:max val="0.7000000000000000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04355712"/>
        <c:crosses val="autoZero"/>
        <c:crossBetween val="between"/>
      </c:valAx>
      <c:valAx>
        <c:axId val="104375424"/>
        <c:scaling>
          <c:orientation val="minMax"/>
          <c:max val="1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04376960"/>
        <c:crosses val="max"/>
        <c:crossBetween val="between"/>
      </c:valAx>
      <c:catAx>
        <c:axId val="104376960"/>
        <c:scaling>
          <c:orientation val="minMax"/>
        </c:scaling>
        <c:delete val="1"/>
        <c:axPos val="b"/>
        <c:numFmt formatCode="[$-419]d\ mmm\ yy;@" sourceLinked="1"/>
        <c:majorTickMark val="out"/>
        <c:minorTickMark val="none"/>
        <c:tickLblPos val="nextTo"/>
        <c:crossAx val="104375424"/>
        <c:crosses val="autoZero"/>
        <c:auto val="0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S-</a:t>
            </a:r>
            <a:r>
              <a:rPr lang="ru-RU"/>
              <a:t>кривая прогресса по разработке</a:t>
            </a:r>
            <a:r>
              <a:rPr lang="ru-RU" baseline="0"/>
              <a:t> проектной документации. 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 baseline="0"/>
              <a:t>Бирюлевская линия_Этап подготовка территории</a:t>
            </a:r>
            <a:endParaRPr lang="ru-RU"/>
          </a:p>
        </c:rich>
      </c:tx>
      <c:layout>
        <c:manualLayout>
          <c:xMode val="edge"/>
          <c:yMode val="edge"/>
          <c:x val="0.28155953799543609"/>
          <c:y val="1.0110583512026618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4.4027449433171488E-2"/>
          <c:y val="0.15488083412845202"/>
          <c:w val="0.88381348473874"/>
          <c:h val="0.75391933379806164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'S-кривая - РД'!$D$15</c:f>
              <c:strCache>
                <c:ptCount val="1"/>
                <c:pt idx="0">
                  <c:v>План за период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'S-кривая - РД'!$E$1:$AH$1</c:f>
              <c:numCache>
                <c:formatCode>[$-419]d\ mmm\ yy;@</c:formatCode>
                <c:ptCount val="30"/>
                <c:pt idx="0">
                  <c:v>44353</c:v>
                </c:pt>
                <c:pt idx="1">
                  <c:v>44360</c:v>
                </c:pt>
                <c:pt idx="2">
                  <c:v>44367</c:v>
                </c:pt>
                <c:pt idx="3">
                  <c:v>44374</c:v>
                </c:pt>
                <c:pt idx="4">
                  <c:v>44381</c:v>
                </c:pt>
                <c:pt idx="5">
                  <c:v>44388</c:v>
                </c:pt>
                <c:pt idx="6">
                  <c:v>44395</c:v>
                </c:pt>
                <c:pt idx="7">
                  <c:v>44402</c:v>
                </c:pt>
                <c:pt idx="8">
                  <c:v>44409</c:v>
                </c:pt>
                <c:pt idx="9">
                  <c:v>44416</c:v>
                </c:pt>
                <c:pt idx="10">
                  <c:v>44423</c:v>
                </c:pt>
                <c:pt idx="11">
                  <c:v>44430</c:v>
                </c:pt>
                <c:pt idx="12">
                  <c:v>44437</c:v>
                </c:pt>
                <c:pt idx="13">
                  <c:v>44444</c:v>
                </c:pt>
                <c:pt idx="14">
                  <c:v>44451</c:v>
                </c:pt>
                <c:pt idx="15">
                  <c:v>44458</c:v>
                </c:pt>
                <c:pt idx="16">
                  <c:v>44465</c:v>
                </c:pt>
                <c:pt idx="17">
                  <c:v>44472</c:v>
                </c:pt>
                <c:pt idx="18">
                  <c:v>44479</c:v>
                </c:pt>
                <c:pt idx="19">
                  <c:v>44486</c:v>
                </c:pt>
                <c:pt idx="20">
                  <c:v>44493</c:v>
                </c:pt>
                <c:pt idx="21">
                  <c:v>44500</c:v>
                </c:pt>
                <c:pt idx="22">
                  <c:v>44507</c:v>
                </c:pt>
                <c:pt idx="23">
                  <c:v>44514</c:v>
                </c:pt>
                <c:pt idx="24">
                  <c:v>44521</c:v>
                </c:pt>
                <c:pt idx="25">
                  <c:v>44528</c:v>
                </c:pt>
                <c:pt idx="26">
                  <c:v>44535</c:v>
                </c:pt>
                <c:pt idx="27">
                  <c:v>44542</c:v>
                </c:pt>
                <c:pt idx="28">
                  <c:v>44549</c:v>
                </c:pt>
                <c:pt idx="29">
                  <c:v>44556</c:v>
                </c:pt>
              </c:numCache>
            </c:numRef>
          </c:cat>
          <c:val>
            <c:numRef>
              <c:f>'S-кривая - РД'!$E$15:$AH$15</c:f>
              <c:numCache>
                <c:formatCode>0.00%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A50-4002-A445-756F68762AF7}"/>
            </c:ext>
          </c:extLst>
        </c:ser>
        <c:ser>
          <c:idx val="4"/>
          <c:order val="4"/>
          <c:tx>
            <c:strRef>
              <c:f>'S-кривая - РД'!$D$17</c:f>
              <c:strCache>
                <c:ptCount val="1"/>
                <c:pt idx="0">
                  <c:v>Факт за период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rgbClr val="00B050"/>
              </a:solidFill>
            </a:ln>
            <a:effectLst/>
          </c:spPr>
          <c:invertIfNegative val="0"/>
          <c:cat>
            <c:numRef>
              <c:f>'S-кривая - РД'!$E$1:$AH$1</c:f>
              <c:numCache>
                <c:formatCode>[$-419]d\ mmm\ yy;@</c:formatCode>
                <c:ptCount val="30"/>
                <c:pt idx="0">
                  <c:v>44353</c:v>
                </c:pt>
                <c:pt idx="1">
                  <c:v>44360</c:v>
                </c:pt>
                <c:pt idx="2">
                  <c:v>44367</c:v>
                </c:pt>
                <c:pt idx="3">
                  <c:v>44374</c:v>
                </c:pt>
                <c:pt idx="4">
                  <c:v>44381</c:v>
                </c:pt>
                <c:pt idx="5">
                  <c:v>44388</c:v>
                </c:pt>
                <c:pt idx="6">
                  <c:v>44395</c:v>
                </c:pt>
                <c:pt idx="7">
                  <c:v>44402</c:v>
                </c:pt>
                <c:pt idx="8">
                  <c:v>44409</c:v>
                </c:pt>
                <c:pt idx="9">
                  <c:v>44416</c:v>
                </c:pt>
                <c:pt idx="10">
                  <c:v>44423</c:v>
                </c:pt>
                <c:pt idx="11">
                  <c:v>44430</c:v>
                </c:pt>
                <c:pt idx="12">
                  <c:v>44437</c:v>
                </c:pt>
                <c:pt idx="13">
                  <c:v>44444</c:v>
                </c:pt>
                <c:pt idx="14">
                  <c:v>44451</c:v>
                </c:pt>
                <c:pt idx="15">
                  <c:v>44458</c:v>
                </c:pt>
                <c:pt idx="16">
                  <c:v>44465</c:v>
                </c:pt>
                <c:pt idx="17">
                  <c:v>44472</c:v>
                </c:pt>
                <c:pt idx="18">
                  <c:v>44479</c:v>
                </c:pt>
                <c:pt idx="19">
                  <c:v>44486</c:v>
                </c:pt>
                <c:pt idx="20">
                  <c:v>44493</c:v>
                </c:pt>
                <c:pt idx="21">
                  <c:v>44500</c:v>
                </c:pt>
                <c:pt idx="22">
                  <c:v>44507</c:v>
                </c:pt>
                <c:pt idx="23">
                  <c:v>44514</c:v>
                </c:pt>
                <c:pt idx="24">
                  <c:v>44521</c:v>
                </c:pt>
                <c:pt idx="25">
                  <c:v>44528</c:v>
                </c:pt>
                <c:pt idx="26">
                  <c:v>44535</c:v>
                </c:pt>
                <c:pt idx="27">
                  <c:v>44542</c:v>
                </c:pt>
                <c:pt idx="28">
                  <c:v>44549</c:v>
                </c:pt>
                <c:pt idx="29">
                  <c:v>44556</c:v>
                </c:pt>
              </c:numCache>
            </c:numRef>
          </c:cat>
          <c:val>
            <c:numRef>
              <c:f>'S-кривая - РД'!$E$17:$AH$17</c:f>
              <c:numCache>
                <c:formatCode>0.00%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A50-4002-A445-756F68762A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950272"/>
        <c:axId val="134956160"/>
      </c:barChart>
      <c:lineChart>
        <c:grouping val="standard"/>
        <c:varyColors val="0"/>
        <c:ser>
          <c:idx val="1"/>
          <c:order val="1"/>
          <c:tx>
            <c:strRef>
              <c:f>'S-кривая - РД'!$D$11</c:f>
              <c:strCache>
                <c:ptCount val="1"/>
                <c:pt idx="0">
                  <c:v>Факт накопительно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'S-кривая - РД'!$E$1:$AH$1</c:f>
              <c:numCache>
                <c:formatCode>[$-419]d\ mmm\ yy;@</c:formatCode>
                <c:ptCount val="30"/>
                <c:pt idx="0">
                  <c:v>44353</c:v>
                </c:pt>
                <c:pt idx="1">
                  <c:v>44360</c:v>
                </c:pt>
                <c:pt idx="2">
                  <c:v>44367</c:v>
                </c:pt>
                <c:pt idx="3">
                  <c:v>44374</c:v>
                </c:pt>
                <c:pt idx="4">
                  <c:v>44381</c:v>
                </c:pt>
                <c:pt idx="5">
                  <c:v>44388</c:v>
                </c:pt>
                <c:pt idx="6">
                  <c:v>44395</c:v>
                </c:pt>
                <c:pt idx="7">
                  <c:v>44402</c:v>
                </c:pt>
                <c:pt idx="8">
                  <c:v>44409</c:v>
                </c:pt>
                <c:pt idx="9">
                  <c:v>44416</c:v>
                </c:pt>
                <c:pt idx="10">
                  <c:v>44423</c:v>
                </c:pt>
                <c:pt idx="11">
                  <c:v>44430</c:v>
                </c:pt>
                <c:pt idx="12">
                  <c:v>44437</c:v>
                </c:pt>
                <c:pt idx="13">
                  <c:v>44444</c:v>
                </c:pt>
                <c:pt idx="14">
                  <c:v>44451</c:v>
                </c:pt>
                <c:pt idx="15">
                  <c:v>44458</c:v>
                </c:pt>
                <c:pt idx="16">
                  <c:v>44465</c:v>
                </c:pt>
                <c:pt idx="17">
                  <c:v>44472</c:v>
                </c:pt>
                <c:pt idx="18">
                  <c:v>44479</c:v>
                </c:pt>
                <c:pt idx="19">
                  <c:v>44486</c:v>
                </c:pt>
                <c:pt idx="20">
                  <c:v>44493</c:v>
                </c:pt>
                <c:pt idx="21">
                  <c:v>44500</c:v>
                </c:pt>
                <c:pt idx="22">
                  <c:v>44507</c:v>
                </c:pt>
                <c:pt idx="23">
                  <c:v>44514</c:v>
                </c:pt>
                <c:pt idx="24">
                  <c:v>44521</c:v>
                </c:pt>
                <c:pt idx="25">
                  <c:v>44528</c:v>
                </c:pt>
                <c:pt idx="26">
                  <c:v>44535</c:v>
                </c:pt>
                <c:pt idx="27">
                  <c:v>44542</c:v>
                </c:pt>
                <c:pt idx="28">
                  <c:v>44549</c:v>
                </c:pt>
                <c:pt idx="29">
                  <c:v>44556</c:v>
                </c:pt>
              </c:numCache>
            </c:numRef>
          </c:cat>
          <c:val>
            <c:numRef>
              <c:f>'S-кривая - РД'!$E$11:$AH$11</c:f>
              <c:numCache>
                <c:formatCode>0.00%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FA50-4002-A445-756F68762A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950272"/>
        <c:axId val="134956160"/>
      </c:lineChart>
      <c:lineChart>
        <c:grouping val="standard"/>
        <c:varyColors val="0"/>
        <c:ser>
          <c:idx val="0"/>
          <c:order val="0"/>
          <c:tx>
            <c:strRef>
              <c:f>'S-кривая - РД'!$D$9</c:f>
              <c:strCache>
                <c:ptCount val="1"/>
                <c:pt idx="0">
                  <c:v>План накопительно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'S-кривая - РД'!$E$1:$AH$1</c:f>
              <c:numCache>
                <c:formatCode>[$-419]d\ mmm\ yy;@</c:formatCode>
                <c:ptCount val="30"/>
                <c:pt idx="0">
                  <c:v>44353</c:v>
                </c:pt>
                <c:pt idx="1">
                  <c:v>44360</c:v>
                </c:pt>
                <c:pt idx="2">
                  <c:v>44367</c:v>
                </c:pt>
                <c:pt idx="3">
                  <c:v>44374</c:v>
                </c:pt>
                <c:pt idx="4">
                  <c:v>44381</c:v>
                </c:pt>
                <c:pt idx="5">
                  <c:v>44388</c:v>
                </c:pt>
                <c:pt idx="6">
                  <c:v>44395</c:v>
                </c:pt>
                <c:pt idx="7">
                  <c:v>44402</c:v>
                </c:pt>
                <c:pt idx="8">
                  <c:v>44409</c:v>
                </c:pt>
                <c:pt idx="9">
                  <c:v>44416</c:v>
                </c:pt>
                <c:pt idx="10">
                  <c:v>44423</c:v>
                </c:pt>
                <c:pt idx="11">
                  <c:v>44430</c:v>
                </c:pt>
                <c:pt idx="12">
                  <c:v>44437</c:v>
                </c:pt>
                <c:pt idx="13">
                  <c:v>44444</c:v>
                </c:pt>
                <c:pt idx="14">
                  <c:v>44451</c:v>
                </c:pt>
                <c:pt idx="15">
                  <c:v>44458</c:v>
                </c:pt>
                <c:pt idx="16">
                  <c:v>44465</c:v>
                </c:pt>
                <c:pt idx="17">
                  <c:v>44472</c:v>
                </c:pt>
                <c:pt idx="18">
                  <c:v>44479</c:v>
                </c:pt>
                <c:pt idx="19">
                  <c:v>44486</c:v>
                </c:pt>
                <c:pt idx="20">
                  <c:v>44493</c:v>
                </c:pt>
                <c:pt idx="21">
                  <c:v>44500</c:v>
                </c:pt>
                <c:pt idx="22">
                  <c:v>44507</c:v>
                </c:pt>
                <c:pt idx="23">
                  <c:v>44514</c:v>
                </c:pt>
                <c:pt idx="24">
                  <c:v>44521</c:v>
                </c:pt>
                <c:pt idx="25">
                  <c:v>44528</c:v>
                </c:pt>
                <c:pt idx="26">
                  <c:v>44535</c:v>
                </c:pt>
                <c:pt idx="27">
                  <c:v>44542</c:v>
                </c:pt>
                <c:pt idx="28">
                  <c:v>44549</c:v>
                </c:pt>
                <c:pt idx="29">
                  <c:v>44556</c:v>
                </c:pt>
              </c:numCache>
            </c:numRef>
          </c:cat>
          <c:val>
            <c:numRef>
              <c:f>'S-кривая - РД'!$E$9:$AH$9</c:f>
              <c:numCache>
                <c:formatCode>0.00%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FA50-4002-A445-756F68762AF7}"/>
            </c:ext>
          </c:extLst>
        </c:ser>
        <c:ser>
          <c:idx val="2"/>
          <c:order val="2"/>
          <c:tx>
            <c:strRef>
              <c:f>'S-кривая - РД'!$D$10</c:f>
              <c:strCache>
                <c:ptCount val="1"/>
                <c:pt idx="0">
                  <c:v>Прогноз накопительно</c:v>
                </c:pt>
              </c:strCache>
            </c:strRef>
          </c:tx>
          <c:spPr>
            <a:ln w="28575" cap="rnd">
              <a:solidFill>
                <a:srgbClr val="FFC000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'S-кривая - РД'!$E$1:$AH$1</c:f>
              <c:numCache>
                <c:formatCode>[$-419]d\ mmm\ yy;@</c:formatCode>
                <c:ptCount val="30"/>
                <c:pt idx="0">
                  <c:v>44353</c:v>
                </c:pt>
                <c:pt idx="1">
                  <c:v>44360</c:v>
                </c:pt>
                <c:pt idx="2">
                  <c:v>44367</c:v>
                </c:pt>
                <c:pt idx="3">
                  <c:v>44374</c:v>
                </c:pt>
                <c:pt idx="4">
                  <c:v>44381</c:v>
                </c:pt>
                <c:pt idx="5">
                  <c:v>44388</c:v>
                </c:pt>
                <c:pt idx="6">
                  <c:v>44395</c:v>
                </c:pt>
                <c:pt idx="7">
                  <c:v>44402</c:v>
                </c:pt>
                <c:pt idx="8">
                  <c:v>44409</c:v>
                </c:pt>
                <c:pt idx="9">
                  <c:v>44416</c:v>
                </c:pt>
                <c:pt idx="10">
                  <c:v>44423</c:v>
                </c:pt>
                <c:pt idx="11">
                  <c:v>44430</c:v>
                </c:pt>
                <c:pt idx="12">
                  <c:v>44437</c:v>
                </c:pt>
                <c:pt idx="13">
                  <c:v>44444</c:v>
                </c:pt>
                <c:pt idx="14">
                  <c:v>44451</c:v>
                </c:pt>
                <c:pt idx="15">
                  <c:v>44458</c:v>
                </c:pt>
                <c:pt idx="16">
                  <c:v>44465</c:v>
                </c:pt>
                <c:pt idx="17">
                  <c:v>44472</c:v>
                </c:pt>
                <c:pt idx="18">
                  <c:v>44479</c:v>
                </c:pt>
                <c:pt idx="19">
                  <c:v>44486</c:v>
                </c:pt>
                <c:pt idx="20">
                  <c:v>44493</c:v>
                </c:pt>
                <c:pt idx="21">
                  <c:v>44500</c:v>
                </c:pt>
                <c:pt idx="22">
                  <c:v>44507</c:v>
                </c:pt>
                <c:pt idx="23">
                  <c:v>44514</c:v>
                </c:pt>
                <c:pt idx="24">
                  <c:v>44521</c:v>
                </c:pt>
                <c:pt idx="25">
                  <c:v>44528</c:v>
                </c:pt>
                <c:pt idx="26">
                  <c:v>44535</c:v>
                </c:pt>
                <c:pt idx="27">
                  <c:v>44542</c:v>
                </c:pt>
                <c:pt idx="28">
                  <c:v>44549</c:v>
                </c:pt>
                <c:pt idx="29">
                  <c:v>44556</c:v>
                </c:pt>
              </c:numCache>
            </c:numRef>
          </c:cat>
          <c:val>
            <c:numRef>
              <c:f>'S-кривая - РД'!$E$10:$AH$10</c:f>
              <c:numCache>
                <c:formatCode>0.00%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FA50-4002-A445-756F68762A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959488"/>
        <c:axId val="134957696"/>
      </c:lineChart>
      <c:catAx>
        <c:axId val="134950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-419]d\ mmm\ 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1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4956160"/>
        <c:crosses val="autoZero"/>
        <c:auto val="0"/>
        <c:lblAlgn val="ctr"/>
        <c:lblOffset val="100"/>
        <c:noMultiLvlLbl val="0"/>
      </c:catAx>
      <c:valAx>
        <c:axId val="134956160"/>
        <c:scaling>
          <c:orientation val="minMax"/>
          <c:max val="0.7000000000000000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4950272"/>
        <c:crosses val="autoZero"/>
        <c:crossBetween val="between"/>
      </c:valAx>
      <c:valAx>
        <c:axId val="134957696"/>
        <c:scaling>
          <c:orientation val="minMax"/>
          <c:max val="1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4959488"/>
        <c:crosses val="max"/>
        <c:crossBetween val="between"/>
      </c:valAx>
      <c:catAx>
        <c:axId val="134959488"/>
        <c:scaling>
          <c:orientation val="minMax"/>
        </c:scaling>
        <c:delete val="1"/>
        <c:axPos val="b"/>
        <c:numFmt formatCode="[$-419]d\ mmm\ yy;@" sourceLinked="1"/>
        <c:majorTickMark val="out"/>
        <c:minorTickMark val="none"/>
        <c:tickLblPos val="nextTo"/>
        <c:crossAx val="134957696"/>
        <c:crosses val="autoZero"/>
        <c:auto val="0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30255</xdr:colOff>
      <xdr:row>36</xdr:row>
      <xdr:rowOff>63592</xdr:rowOff>
    </xdr:from>
    <xdr:to>
      <xdr:col>12</xdr:col>
      <xdr:colOff>694764</xdr:colOff>
      <xdr:row>63</xdr:row>
      <xdr:rowOff>56029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26</xdr:row>
      <xdr:rowOff>74798</xdr:rowOff>
    </xdr:from>
    <xdr:to>
      <xdr:col>13</xdr:col>
      <xdr:colOff>145676</xdr:colOff>
      <xdr:row>59</xdr:row>
      <xdr:rowOff>67235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6"/>
  <sheetViews>
    <sheetView topLeftCell="B1" zoomScale="85" zoomScaleNormal="85" workbookViewId="0">
      <selection activeCell="E3" sqref="E3"/>
    </sheetView>
  </sheetViews>
  <sheetFormatPr defaultRowHeight="15"/>
  <cols>
    <col min="1" max="1" width="25.85546875" customWidth="1"/>
    <col min="2" max="2" width="49.140625" customWidth="1"/>
    <col min="3" max="3" width="2.5703125" customWidth="1"/>
    <col min="4" max="4" width="11.85546875" customWidth="1"/>
    <col min="5" max="5" width="10.5703125" bestFit="1" customWidth="1"/>
    <col min="6" max="8" width="9.42578125" bestFit="1" customWidth="1"/>
    <col min="9" max="10" width="10.140625" bestFit="1" customWidth="1"/>
    <col min="11" max="56" width="11.140625" bestFit="1" customWidth="1"/>
  </cols>
  <sheetData>
    <row r="1" spans="1:56" ht="51">
      <c r="B1" s="80" t="s">
        <v>47</v>
      </c>
      <c r="C1" s="80"/>
      <c r="D1" s="69" t="s">
        <v>41</v>
      </c>
      <c r="E1" s="70">
        <v>44353</v>
      </c>
      <c r="F1" s="70">
        <v>44360</v>
      </c>
      <c r="G1" s="70">
        <v>44367</v>
      </c>
      <c r="H1" s="70">
        <v>44374</v>
      </c>
      <c r="I1" s="70">
        <v>44381</v>
      </c>
      <c r="J1" s="70">
        <v>44388</v>
      </c>
      <c r="K1" s="70">
        <v>44395</v>
      </c>
      <c r="L1" s="70">
        <v>44402</v>
      </c>
      <c r="M1" s="70">
        <v>44409</v>
      </c>
      <c r="N1" s="70">
        <v>44416</v>
      </c>
      <c r="O1" s="70">
        <v>44423</v>
      </c>
      <c r="P1" s="70">
        <v>44430</v>
      </c>
      <c r="Q1" s="70">
        <v>44437</v>
      </c>
      <c r="R1" s="70">
        <v>44444</v>
      </c>
      <c r="S1" s="70">
        <v>44451</v>
      </c>
      <c r="T1" s="70">
        <v>44458</v>
      </c>
      <c r="U1" s="70">
        <v>44465</v>
      </c>
      <c r="V1" s="70">
        <v>44472</v>
      </c>
      <c r="W1" s="70">
        <v>44479</v>
      </c>
      <c r="X1" s="70">
        <v>44486</v>
      </c>
      <c r="Y1" s="70">
        <v>44493</v>
      </c>
      <c r="Z1" s="70">
        <v>44500</v>
      </c>
      <c r="AA1" s="70">
        <v>44507</v>
      </c>
      <c r="AB1" s="70">
        <v>44514</v>
      </c>
      <c r="AC1" s="70">
        <v>44521</v>
      </c>
      <c r="AD1" s="70">
        <v>44528</v>
      </c>
      <c r="AE1" s="70">
        <v>44535</v>
      </c>
      <c r="AF1" s="70">
        <v>44542</v>
      </c>
      <c r="AG1" s="70">
        <v>44549</v>
      </c>
      <c r="AH1" s="70">
        <v>44556</v>
      </c>
      <c r="AI1" s="70">
        <v>44563</v>
      </c>
      <c r="AJ1" s="70">
        <v>44570</v>
      </c>
      <c r="AK1" s="70">
        <v>44577</v>
      </c>
      <c r="AL1" s="70">
        <v>44584</v>
      </c>
      <c r="AM1" s="70">
        <v>44591</v>
      </c>
      <c r="AN1" s="70">
        <v>44598</v>
      </c>
      <c r="AO1" s="70">
        <v>44605</v>
      </c>
      <c r="AP1" s="70">
        <v>44612</v>
      </c>
      <c r="AQ1" s="70">
        <v>44619</v>
      </c>
      <c r="AR1" s="70">
        <v>44626</v>
      </c>
      <c r="AS1" s="70">
        <v>44633</v>
      </c>
      <c r="AT1" s="70">
        <v>44640</v>
      </c>
      <c r="AU1" s="70">
        <v>44647</v>
      </c>
      <c r="AV1" s="70">
        <v>44654</v>
      </c>
      <c r="AW1" s="70">
        <v>44661</v>
      </c>
      <c r="AX1" s="70">
        <v>44668</v>
      </c>
      <c r="AY1" s="70">
        <v>44675</v>
      </c>
      <c r="AZ1" s="70">
        <v>44682</v>
      </c>
      <c r="BA1" s="70">
        <v>44689</v>
      </c>
      <c r="BB1" s="70">
        <v>44696</v>
      </c>
      <c r="BC1" s="70">
        <v>44703</v>
      </c>
      <c r="BD1" s="70">
        <v>44710</v>
      </c>
    </row>
    <row r="2" spans="1:56" ht="15.75" thickBot="1">
      <c r="B2" s="80"/>
      <c r="C2" s="80"/>
      <c r="D2" s="69"/>
      <c r="E2" s="96">
        <v>1</v>
      </c>
      <c r="F2" s="96">
        <f t="shared" ref="F2:BC2" si="0">E2+1</f>
        <v>2</v>
      </c>
      <c r="G2" s="96">
        <f t="shared" si="0"/>
        <v>3</v>
      </c>
      <c r="H2" s="96">
        <f t="shared" si="0"/>
        <v>4</v>
      </c>
      <c r="I2" s="96">
        <f t="shared" si="0"/>
        <v>5</v>
      </c>
      <c r="J2" s="96">
        <f t="shared" si="0"/>
        <v>6</v>
      </c>
      <c r="K2" s="96">
        <f t="shared" si="0"/>
        <v>7</v>
      </c>
      <c r="L2" s="96">
        <f t="shared" si="0"/>
        <v>8</v>
      </c>
      <c r="M2" s="96">
        <f t="shared" si="0"/>
        <v>9</v>
      </c>
      <c r="N2" s="96">
        <f t="shared" si="0"/>
        <v>10</v>
      </c>
      <c r="O2" s="96">
        <f t="shared" si="0"/>
        <v>11</v>
      </c>
      <c r="P2" s="96">
        <f t="shared" si="0"/>
        <v>12</v>
      </c>
      <c r="Q2" s="96">
        <f t="shared" si="0"/>
        <v>13</v>
      </c>
      <c r="R2" s="96">
        <f t="shared" si="0"/>
        <v>14</v>
      </c>
      <c r="S2" s="96">
        <f t="shared" si="0"/>
        <v>15</v>
      </c>
      <c r="T2" s="96">
        <f t="shared" si="0"/>
        <v>16</v>
      </c>
      <c r="U2" s="96">
        <f t="shared" si="0"/>
        <v>17</v>
      </c>
      <c r="V2" s="96">
        <f t="shared" si="0"/>
        <v>18</v>
      </c>
      <c r="W2" s="96">
        <f t="shared" si="0"/>
        <v>19</v>
      </c>
      <c r="X2" s="96">
        <f t="shared" si="0"/>
        <v>20</v>
      </c>
      <c r="Y2" s="96">
        <f t="shared" si="0"/>
        <v>21</v>
      </c>
      <c r="Z2" s="96">
        <f t="shared" si="0"/>
        <v>22</v>
      </c>
      <c r="AA2" s="96">
        <f t="shared" si="0"/>
        <v>23</v>
      </c>
      <c r="AB2" s="96">
        <f t="shared" si="0"/>
        <v>24</v>
      </c>
      <c r="AC2" s="96">
        <f t="shared" si="0"/>
        <v>25</v>
      </c>
      <c r="AD2" s="96">
        <f t="shared" si="0"/>
        <v>26</v>
      </c>
      <c r="AE2" s="96">
        <f t="shared" si="0"/>
        <v>27</v>
      </c>
      <c r="AF2" s="96">
        <f t="shared" si="0"/>
        <v>28</v>
      </c>
      <c r="AG2" s="96">
        <f t="shared" si="0"/>
        <v>29</v>
      </c>
      <c r="AH2" s="96">
        <f t="shared" si="0"/>
        <v>30</v>
      </c>
      <c r="AI2" s="96">
        <f t="shared" si="0"/>
        <v>31</v>
      </c>
      <c r="AJ2" s="96">
        <f t="shared" si="0"/>
        <v>32</v>
      </c>
      <c r="AK2" s="96">
        <f t="shared" si="0"/>
        <v>33</v>
      </c>
      <c r="AL2" s="96">
        <f t="shared" si="0"/>
        <v>34</v>
      </c>
      <c r="AM2" s="96">
        <f t="shared" si="0"/>
        <v>35</v>
      </c>
      <c r="AN2" s="96">
        <f t="shared" si="0"/>
        <v>36</v>
      </c>
      <c r="AO2" s="96">
        <f t="shared" si="0"/>
        <v>37</v>
      </c>
      <c r="AP2" s="96">
        <f t="shared" si="0"/>
        <v>38</v>
      </c>
      <c r="AQ2" s="96">
        <f t="shared" si="0"/>
        <v>39</v>
      </c>
      <c r="AR2" s="96">
        <f t="shared" si="0"/>
        <v>40</v>
      </c>
      <c r="AS2" s="96">
        <f t="shared" si="0"/>
        <v>41</v>
      </c>
      <c r="AT2" s="96">
        <f t="shared" si="0"/>
        <v>42</v>
      </c>
      <c r="AU2" s="96">
        <f t="shared" si="0"/>
        <v>43</v>
      </c>
      <c r="AV2" s="96">
        <f t="shared" si="0"/>
        <v>44</v>
      </c>
      <c r="AW2" s="96">
        <f t="shared" si="0"/>
        <v>45</v>
      </c>
      <c r="AX2" s="96">
        <f t="shared" si="0"/>
        <v>46</v>
      </c>
      <c r="AY2" s="96">
        <f t="shared" si="0"/>
        <v>47</v>
      </c>
      <c r="AZ2" s="96">
        <f t="shared" si="0"/>
        <v>48</v>
      </c>
      <c r="BA2" s="96">
        <f t="shared" si="0"/>
        <v>49</v>
      </c>
      <c r="BB2" s="96">
        <f t="shared" si="0"/>
        <v>50</v>
      </c>
      <c r="BC2" s="96">
        <f t="shared" si="0"/>
        <v>51</v>
      </c>
      <c r="BD2" s="96">
        <f>BC2+1</f>
        <v>52</v>
      </c>
    </row>
    <row r="3" spans="1:56">
      <c r="A3" t="s">
        <v>46</v>
      </c>
      <c r="B3" s="71" t="s">
        <v>5</v>
      </c>
      <c r="C3" s="71">
        <v>1</v>
      </c>
      <c r="D3" s="93" t="s">
        <v>39</v>
      </c>
      <c r="E3" s="74" t="e">
        <f>INDEX(Закупка!$AT$13:$CS$1048576,VLOOKUP($B$3,Закупка!$G$13:$GX$1048576,42,0),HLOOKUP(E$1,Закупка!$AT$8:$CS$12,5,0))</f>
        <v>#N/A</v>
      </c>
      <c r="F3" s="74" t="e">
        <f>INDEX(Закупка!$AT$13:$CS$1048576,VLOOKUP($B$3,Закупка!$G$13:$GX$1048576,42,0),HLOOKUP(F$1,Закупка!$AT$8:$CS$12,5,0))</f>
        <v>#N/A</v>
      </c>
      <c r="G3" s="74" t="e">
        <f>INDEX(Закупка!$AT$13:$CS$1048576,VLOOKUP($B$3,Закупка!$G$13:$GX$1048576,42,0),HLOOKUP(G$1,Закупка!$AT$8:$CS$12,5,0))</f>
        <v>#N/A</v>
      </c>
      <c r="H3" s="74" t="e">
        <f>INDEX(Закупка!$AT$13:$CS$1048576,VLOOKUP($B$3,Закупка!$G$13:$GX$1048576,42,0),HLOOKUP(H$1,Закупка!$AT$8:$CS$12,5,0))</f>
        <v>#N/A</v>
      </c>
      <c r="I3" s="74" t="e">
        <f>INDEX(Закупка!$AT$13:$CS$1048576,VLOOKUP($B$3,Закупка!$G$13:$GX$1048576,42,0),HLOOKUP(I$1,Закупка!$AT$8:$CS$12,5,0))</f>
        <v>#N/A</v>
      </c>
      <c r="J3" s="74" t="e">
        <f>INDEX(Закупка!$AT$13:$CS$1048576,VLOOKUP($B$3,Закупка!$G$13:$GX$1048576,42,0),HLOOKUP(J$1,Закупка!$AT$8:$CS$12,5,0))</f>
        <v>#N/A</v>
      </c>
      <c r="K3" s="74" t="e">
        <f>INDEX(Закупка!$AT$13:$CS$1048576,VLOOKUP($B$3,Закупка!$G$13:$GX$1048576,42,0),HLOOKUP(K$1,Закупка!$AT$8:$CS$12,5,0))</f>
        <v>#N/A</v>
      </c>
      <c r="L3" s="74" t="e">
        <f>INDEX(Закупка!$AT$13:$CS$1048576,VLOOKUP($B$3,Закупка!$G$13:$GX$1048576,42,0),HLOOKUP(L$1,Закупка!$AT$8:$CS$12,5,0))</f>
        <v>#N/A</v>
      </c>
      <c r="M3" s="74" t="e">
        <f>INDEX(Закупка!$AT$13:$CS$1048576,VLOOKUP($B$3,Закупка!$G$13:$GX$1048576,42,0),HLOOKUP(M$1,Закупка!$AT$8:$CS$12,5,0))</f>
        <v>#N/A</v>
      </c>
      <c r="N3" s="74" t="e">
        <f>INDEX(Закупка!$AT$13:$CS$1048576,VLOOKUP($B$3,Закупка!$G$13:$GX$1048576,42,0),HLOOKUP(N$1,Закупка!$AT$8:$CS$12,5,0))</f>
        <v>#N/A</v>
      </c>
      <c r="O3" s="74" t="e">
        <f>INDEX(Закупка!$AT$13:$CS$1048576,VLOOKUP($B$3,Закупка!$G$13:$GX$1048576,42,0),HLOOKUP(O$1,Закупка!$AT$8:$CS$12,5,0))</f>
        <v>#N/A</v>
      </c>
      <c r="P3" s="74" t="e">
        <f>INDEX(Закупка!$AT$13:$CS$1048576,VLOOKUP($B$3,Закупка!$G$13:$GX$1048576,42,0),HLOOKUP(P$1,Закупка!$AT$8:$CS$12,5,0))</f>
        <v>#N/A</v>
      </c>
      <c r="Q3" s="74" t="e">
        <f>INDEX(Закупка!$AT$13:$CS$1048576,VLOOKUP($B$3,Закупка!$G$13:$GX$1048576,42,0),HLOOKUP(Q$1,Закупка!$AT$8:$CS$12,5,0))</f>
        <v>#N/A</v>
      </c>
      <c r="R3" s="74" t="e">
        <f>INDEX(Закупка!$AT$13:$CS$1048576,VLOOKUP($B$3,Закупка!$G$13:$GX$1048576,42,0),HLOOKUP(R$1,Закупка!$AT$8:$CS$12,5,0))</f>
        <v>#N/A</v>
      </c>
      <c r="S3" s="74" t="e">
        <f>INDEX(Закупка!$AT$13:$CS$1048576,VLOOKUP($B$3,Закупка!$G$13:$GX$1048576,42,0),HLOOKUP(S$1,Закупка!$AT$8:$CS$12,5,0))</f>
        <v>#N/A</v>
      </c>
      <c r="T3" s="74" t="e">
        <f>INDEX(Закупка!$AT$13:$CS$1048576,VLOOKUP($B$3,Закупка!$G$13:$GX$1048576,42,0),HLOOKUP(T$1,Закупка!$AT$8:$CS$12,5,0))</f>
        <v>#N/A</v>
      </c>
      <c r="U3" s="74" t="e">
        <f>INDEX(Закупка!$AT$13:$CS$1048576,VLOOKUP($B$3,Закупка!$G$13:$GX$1048576,42,0),HLOOKUP(U$1,Закупка!$AT$8:$CS$12,5,0))</f>
        <v>#N/A</v>
      </c>
      <c r="V3" s="74" t="e">
        <f>INDEX(Закупка!$AT$13:$CS$1048576,VLOOKUP($B$3,Закупка!$G$13:$GX$1048576,42,0),HLOOKUP(V$1,Закупка!$AT$8:$CS$12,5,0))</f>
        <v>#N/A</v>
      </c>
      <c r="W3" s="74" t="e">
        <f>INDEX(Закупка!$AT$13:$CS$1048576,VLOOKUP($B$3,Закупка!$G$13:$GX$1048576,42,0),HLOOKUP(W$1,Закупка!$AT$8:$CS$12,5,0))</f>
        <v>#N/A</v>
      </c>
      <c r="X3" s="74" t="e">
        <f>INDEX(Закупка!$AT$13:$CS$1048576,VLOOKUP($B$3,Закупка!$G$13:$GX$1048576,42,0),HLOOKUP(X$1,Закупка!$AT$8:$CS$12,5,0))</f>
        <v>#N/A</v>
      </c>
      <c r="Y3" s="74" t="e">
        <f>INDEX(Закупка!$AT$13:$CS$1048576,VLOOKUP($B$3,Закупка!$G$13:$GX$1048576,42,0),HLOOKUP(Y$1,Закупка!$AT$8:$CS$12,5,0))</f>
        <v>#N/A</v>
      </c>
      <c r="Z3" s="74" t="e">
        <f>INDEX(Закупка!$AT$13:$CS$1048576,VLOOKUP($B$3,Закупка!$G$13:$GX$1048576,42,0),HLOOKUP(Z$1,Закупка!$AT$8:$CS$12,5,0))</f>
        <v>#N/A</v>
      </c>
      <c r="AA3" s="74" t="e">
        <f>INDEX(Закупка!$AT$13:$CS$1048576,VLOOKUP($B$3,Закупка!$G$13:$GX$1048576,42,0),HLOOKUP(AA$1,Закупка!$AT$8:$CS$12,5,0))</f>
        <v>#N/A</v>
      </c>
      <c r="AB3" s="74" t="e">
        <f>INDEX(Закупка!$AT$13:$CS$1048576,VLOOKUP($B$3,Закупка!$G$13:$GX$1048576,42,0),HLOOKUP(AB$1,Закупка!$AT$8:$CS$12,5,0))</f>
        <v>#N/A</v>
      </c>
      <c r="AC3" s="74" t="e">
        <f>INDEX(Закупка!$AT$13:$CS$1048576,VLOOKUP($B$3,Закупка!$G$13:$GX$1048576,42,0),HLOOKUP(AC$1,Закупка!$AT$8:$CS$12,5,0))</f>
        <v>#N/A</v>
      </c>
      <c r="AD3" s="74" t="e">
        <f>INDEX(Закупка!$AT$13:$CS$1048576,VLOOKUP($B$3,Закупка!$G$13:$GX$1048576,42,0),HLOOKUP(AD$1,Закупка!$AT$8:$CS$12,5,0))</f>
        <v>#N/A</v>
      </c>
      <c r="AE3" s="74" t="e">
        <f>INDEX(Закупка!$AT$13:$CS$1048576,VLOOKUP($B$3,Закупка!$G$13:$GX$1048576,42,0),HLOOKUP(AE$1,Закупка!$AT$8:$CS$12,5,0))</f>
        <v>#N/A</v>
      </c>
      <c r="AF3" s="74" t="e">
        <f>INDEX(Закупка!$AT$13:$CS$1048576,VLOOKUP($B$3,Закупка!$G$13:$GX$1048576,42,0),HLOOKUP(AF$1,Закупка!$AT$8:$CS$12,5,0))</f>
        <v>#N/A</v>
      </c>
      <c r="AG3" s="74" t="e">
        <f>INDEX(Закупка!$AT$13:$CS$1048576,VLOOKUP($B$3,Закупка!$G$13:$GX$1048576,42,0),HLOOKUP(AG$1,Закупка!$AT$8:$CS$12,5,0))</f>
        <v>#N/A</v>
      </c>
      <c r="AH3" s="74" t="e">
        <f>INDEX(Закупка!$AT$13:$CS$1048576,VLOOKUP($B$3,Закупка!$G$13:$GX$1048576,42,0),HLOOKUP(AH$1,Закупка!$AT$8:$CS$12,5,0))</f>
        <v>#N/A</v>
      </c>
      <c r="AI3" s="74" t="e">
        <f>INDEX(Закупка!$AT$13:$CS$1048576,VLOOKUP($B$3,Закупка!$G$13:$GX$1048576,42,0),HLOOKUP(AI$1,Закупка!$AT$8:$CS$12,5,0))</f>
        <v>#N/A</v>
      </c>
      <c r="AJ3" s="74" t="e">
        <f>INDEX(Закупка!$AT$13:$CS$1048576,VLOOKUP($B$3,Закупка!$G$13:$GX$1048576,42,0),HLOOKUP(AJ$1,Закупка!$AT$8:$CS$12,5,0))</f>
        <v>#N/A</v>
      </c>
      <c r="AK3" s="74" t="e">
        <f>INDEX(Закупка!$AT$13:$CS$1048576,VLOOKUP($B$3,Закупка!$G$13:$GX$1048576,42,0),HLOOKUP(AK$1,Закупка!$AT$8:$CS$12,5,0))</f>
        <v>#N/A</v>
      </c>
      <c r="AL3" s="74" t="e">
        <f>INDEX(Закупка!$AT$13:$CS$1048576,VLOOKUP($B$3,Закупка!$G$13:$GX$1048576,42,0),HLOOKUP(AL$1,Закупка!$AT$8:$CS$12,5,0))</f>
        <v>#N/A</v>
      </c>
      <c r="AM3" s="74" t="e">
        <f>INDEX(Закупка!$AT$13:$CS$1048576,VLOOKUP($B$3,Закупка!$G$13:$GX$1048576,42,0),HLOOKUP(AM$1,Закупка!$AT$8:$CS$12,5,0))</f>
        <v>#N/A</v>
      </c>
      <c r="AN3" s="74" t="e">
        <f>INDEX(Закупка!$AT$13:$CS$1048576,VLOOKUP($B$3,Закупка!$G$13:$GX$1048576,42,0),HLOOKUP(AN$1,Закупка!$AT$8:$CS$12,5,0))</f>
        <v>#N/A</v>
      </c>
      <c r="AO3" s="74" t="e">
        <f>INDEX(Закупка!$AT$13:$CS$1048576,VLOOKUP($B$3,Закупка!$G$13:$GX$1048576,42,0),HLOOKUP(AO$1,Закупка!$AT$8:$CS$12,5,0))</f>
        <v>#N/A</v>
      </c>
      <c r="AP3" s="74" t="e">
        <f>INDEX(Закупка!$AT$13:$CS$1048576,VLOOKUP($B$3,Закупка!$G$13:$GX$1048576,42,0),HLOOKUP(AP$1,Закупка!$AT$8:$CS$12,5,0))</f>
        <v>#N/A</v>
      </c>
      <c r="AQ3" s="74" t="e">
        <f>INDEX(Закупка!$AT$13:$CS$1048576,VLOOKUP($B$3,Закупка!$G$13:$GX$1048576,42,0),HLOOKUP(AQ$1,Закупка!$AT$8:$CS$12,5,0))</f>
        <v>#N/A</v>
      </c>
      <c r="AR3" s="74" t="e">
        <f>INDEX(Закупка!$AT$13:$CS$1048576,VLOOKUP($B$3,Закупка!$G$13:$GX$1048576,42,0),HLOOKUP(AR$1,Закупка!$AT$8:$CS$12,5,0))</f>
        <v>#N/A</v>
      </c>
      <c r="AS3" s="74" t="e">
        <f>INDEX(Закупка!$AT$13:$CS$1048576,VLOOKUP($B$3,Закупка!$G$13:$GX$1048576,42,0),HLOOKUP(AS$1,Закупка!$AT$8:$CS$12,5,0))</f>
        <v>#N/A</v>
      </c>
      <c r="AT3" s="74" t="e">
        <f>INDEX(Закупка!$AT$13:$CS$1048576,VLOOKUP($B$3,Закупка!$G$13:$GX$1048576,42,0),HLOOKUP(AT$1,Закупка!$AT$8:$CS$12,5,0))</f>
        <v>#N/A</v>
      </c>
      <c r="AU3" s="74" t="e">
        <f>INDEX(Закупка!$AT$13:$CS$1048576,VLOOKUP($B$3,Закупка!$G$13:$GX$1048576,42,0),HLOOKUP(AU$1,Закупка!$AT$8:$CS$12,5,0))</f>
        <v>#N/A</v>
      </c>
      <c r="AV3" s="74" t="e">
        <f>INDEX(Закупка!$AT$13:$CS$1048576,VLOOKUP($B$3,Закупка!$G$13:$GX$1048576,42,0),HLOOKUP(AV$1,Закупка!$AT$8:$CS$12,5,0))</f>
        <v>#N/A</v>
      </c>
      <c r="AW3" s="74" t="e">
        <f>INDEX(Закупка!$AT$13:$CS$1048576,VLOOKUP($B$3,Закупка!$G$13:$GX$1048576,42,0),HLOOKUP(AW$1,Закупка!$AT$8:$CS$12,5,0))</f>
        <v>#N/A</v>
      </c>
      <c r="AX3" s="74" t="e">
        <f>INDEX(Закупка!$AT$13:$CS$1048576,VLOOKUP($B$3,Закупка!$G$13:$GX$1048576,42,0),HLOOKUP(AX$1,Закупка!$AT$8:$CS$12,5,0))</f>
        <v>#N/A</v>
      </c>
      <c r="AY3" s="74" t="e">
        <f>INDEX(Закупка!$AT$13:$CS$1048576,VLOOKUP($B$3,Закупка!$G$13:$GX$1048576,42,0),HLOOKUP(AY$1,Закупка!$AT$8:$CS$12,5,0))</f>
        <v>#N/A</v>
      </c>
      <c r="AZ3" s="74" t="e">
        <f>INDEX(Закупка!$AT$13:$CS$1048576,VLOOKUP($B$3,Закупка!$G$13:$GX$1048576,42,0),HLOOKUP(AZ$1,Закупка!$AT$8:$CS$12,5,0))</f>
        <v>#N/A</v>
      </c>
      <c r="BA3" s="74" t="e">
        <f>INDEX(Закупка!$AT$13:$CS$1048576,VLOOKUP($B$3,Закупка!$G$13:$GX$1048576,42,0),HLOOKUP(BA$1,Закупка!$AT$8:$CS$12,5,0))</f>
        <v>#N/A</v>
      </c>
      <c r="BB3" s="74" t="e">
        <f>INDEX(Закупка!$AT$13:$CS$1048576,VLOOKUP($B$3,Закупка!$G$13:$GX$1048576,42,0),HLOOKUP(BB$1,Закупка!$AT$8:$CS$12,5,0))</f>
        <v>#N/A</v>
      </c>
      <c r="BC3" s="74" t="e">
        <f>INDEX(Закупка!$AT$13:$CS$1048576,VLOOKUP($B$3,Закупка!$G$13:$GX$1048576,42,0),HLOOKUP(BC$1,Закупка!$AT$8:$CS$12,5,0))</f>
        <v>#N/A</v>
      </c>
      <c r="BD3" s="74" t="e">
        <f>INDEX(Закупка!$AT$13:$CS$1048576,VLOOKUP($B$3,Закупка!$G$13:$GX$1048576,42,0),HLOOKUP(BD$1,Закупка!$AT$8:$CS$12,5,0))</f>
        <v>#N/A</v>
      </c>
    </row>
    <row r="4" spans="1:56">
      <c r="A4" t="s">
        <v>46</v>
      </c>
      <c r="B4" s="72"/>
      <c r="C4" s="72">
        <f>C3+1</f>
        <v>2</v>
      </c>
      <c r="D4" s="94" t="s">
        <v>42</v>
      </c>
      <c r="E4" s="78"/>
      <c r="F4" s="78"/>
      <c r="G4" s="78"/>
      <c r="H4" s="78"/>
      <c r="I4" s="78"/>
      <c r="J4" s="78"/>
      <c r="K4" s="78"/>
      <c r="L4" s="78"/>
      <c r="M4" s="78"/>
      <c r="N4" s="78" t="e">
        <f>INDEX(Закупка!$CW$13:$EV$1048576,VLOOKUP($B$3,Закупка!$G$13:$GX$1048576,42,0),HLOOKUP(N$1,Закупка!$CW$8:$EV$12,5,0))</f>
        <v>#N/A</v>
      </c>
      <c r="O4" s="78" t="e">
        <f>INDEX(Закупка!$CW$13:$EV$1048576,VLOOKUP($B$3,Закупка!$G$13:$GX$1048576,42,0),HLOOKUP(O$1,Закупка!$CW$8:$EV$12,5,0))</f>
        <v>#N/A</v>
      </c>
      <c r="P4" s="78" t="e">
        <f>INDEX(Закупка!$CW$13:$EV$1048576,VLOOKUP($B$3,Закупка!$G$13:$GX$1048576,42,0),HLOOKUP(P$1,Закупка!$CW$8:$EV$12,5,0))</f>
        <v>#N/A</v>
      </c>
      <c r="Q4" s="78" t="e">
        <f>INDEX(Закупка!$CW$13:$EV$1048576,VLOOKUP($B$3,Закупка!$G$13:$GX$1048576,42,0),HLOOKUP(Q$1,Закупка!$CW$8:$EV$12,5,0))</f>
        <v>#N/A</v>
      </c>
      <c r="R4" s="78" t="e">
        <f>INDEX(Закупка!$CW$13:$EV$1048576,VLOOKUP($B$3,Закупка!$G$13:$GX$1048576,42,0),HLOOKUP(R$1,Закупка!$CW$8:$EV$12,5,0))</f>
        <v>#N/A</v>
      </c>
      <c r="S4" s="78" t="e">
        <f>INDEX(Закупка!$CW$13:$EV$1048576,VLOOKUP($B$3,Закупка!$G$13:$GX$1048576,42,0),HLOOKUP(S$1,Закупка!$CW$8:$EV$12,5,0))</f>
        <v>#N/A</v>
      </c>
      <c r="T4" s="78" t="e">
        <f>INDEX(Закупка!$CW$13:$EV$1048576,VLOOKUP($B$3,Закупка!$G$13:$GX$1048576,42,0),HLOOKUP(T$1,Закупка!$CW$8:$EV$12,5,0))</f>
        <v>#N/A</v>
      </c>
      <c r="U4" s="78" t="e">
        <f>INDEX(Закупка!$CW$13:$EV$1048576,VLOOKUP($B$3,Закупка!$G$13:$GX$1048576,42,0),HLOOKUP(U$1,Закупка!$CW$8:$EV$12,5,0))</f>
        <v>#N/A</v>
      </c>
      <c r="V4" s="78" t="e">
        <f>INDEX(Закупка!$CW$13:$EV$1048576,VLOOKUP($B$3,Закупка!$G$13:$GX$1048576,42,0),HLOOKUP(V$1,Закупка!$CW$8:$EV$12,5,0))</f>
        <v>#N/A</v>
      </c>
      <c r="W4" s="78" t="e">
        <f>INDEX(Закупка!$CW$13:$EV$1048576,VLOOKUP($B$3,Закупка!$G$13:$GX$1048576,42,0),HLOOKUP(W$1,Закупка!$CW$8:$EV$12,5,0))</f>
        <v>#N/A</v>
      </c>
      <c r="X4" s="78" t="e">
        <f>INDEX(Закупка!$CW$13:$EV$1048576,VLOOKUP($B$3,Закупка!$G$13:$GX$1048576,42,0),HLOOKUP(X$1,Закупка!$CW$8:$EV$12,5,0))</f>
        <v>#N/A</v>
      </c>
      <c r="Y4" s="78" t="e">
        <f>INDEX(Закупка!$CW$13:$EV$1048576,VLOOKUP($B$3,Закупка!$G$13:$GX$1048576,42,0),HLOOKUP(Y$1,Закупка!$CW$8:$EV$12,5,0))</f>
        <v>#N/A</v>
      </c>
      <c r="Z4" s="78" t="e">
        <f>INDEX(Закупка!$CW$13:$EV$1048576,VLOOKUP($B$3,Закупка!$G$13:$GX$1048576,42,0),HLOOKUP(Z$1,Закупка!$CW$8:$EV$12,5,0))</f>
        <v>#N/A</v>
      </c>
      <c r="AA4" s="78" t="e">
        <f>INDEX(Закупка!$CW$13:$EV$1048576,VLOOKUP($B$3,Закупка!$G$13:$GX$1048576,42,0),HLOOKUP(AA$1,Закупка!$CW$8:$EV$12,5,0))</f>
        <v>#N/A</v>
      </c>
      <c r="AB4" s="78" t="e">
        <f>INDEX(Закупка!$CW$13:$EV$1048576,VLOOKUP($B$3,Закупка!$G$13:$GX$1048576,42,0),HLOOKUP(AB$1,Закупка!$CW$8:$EV$12,5,0))</f>
        <v>#N/A</v>
      </c>
      <c r="AC4" s="78" t="e">
        <f>INDEX(Закупка!$CW$13:$EV$1048576,VLOOKUP($B$3,Закупка!$G$13:$GX$1048576,42,0),HLOOKUP(AC$1,Закупка!$CW$8:$EV$12,5,0))</f>
        <v>#N/A</v>
      </c>
      <c r="AD4" s="78" t="e">
        <f>INDEX(Закупка!$CW$13:$EV$1048576,VLOOKUP($B$3,Закупка!$G$13:$GX$1048576,42,0),HLOOKUP(AD$1,Закупка!$CW$8:$EV$12,5,0))</f>
        <v>#N/A</v>
      </c>
      <c r="AE4" s="78" t="e">
        <f>INDEX(Закупка!$CW$13:$EV$1048576,VLOOKUP($B$3,Закупка!$G$13:$GX$1048576,42,0),HLOOKUP(AE$1,Закупка!$CW$8:$EV$12,5,0))</f>
        <v>#N/A</v>
      </c>
      <c r="AF4" s="78" t="e">
        <f>INDEX(Закупка!$CW$13:$EV$1048576,VLOOKUP($B$3,Закупка!$G$13:$GX$1048576,42,0),HLOOKUP(AF$1,Закупка!$CW$8:$EV$12,5,0))</f>
        <v>#N/A</v>
      </c>
      <c r="AG4" s="78" t="e">
        <f>INDEX(Закупка!$CW$13:$EV$1048576,VLOOKUP($B$3,Закупка!$G$13:$GX$1048576,42,0),HLOOKUP(AG$1,Закупка!$CW$8:$EV$12,5,0))</f>
        <v>#N/A</v>
      </c>
      <c r="AH4" s="78" t="e">
        <f>INDEX(Закупка!$CW$13:$EV$1048576,VLOOKUP($B$3,Закупка!$G$13:$GX$1048576,42,0),HLOOKUP(AH$1,Закупка!$CW$8:$EV$12,5,0))</f>
        <v>#N/A</v>
      </c>
      <c r="AI4" s="78" t="e">
        <f>INDEX(Закупка!$CW$13:$EV$1048576,VLOOKUP($B$3,Закупка!$G$13:$GX$1048576,42,0),HLOOKUP(AI$1,Закупка!$CW$8:$EV$12,5,0))</f>
        <v>#N/A</v>
      </c>
      <c r="AJ4" s="78" t="e">
        <f>INDEX(Закупка!$CW$13:$EV$1048576,VLOOKUP($B$3,Закупка!$G$13:$GX$1048576,42,0),HLOOKUP(AJ$1,Закупка!$CW$8:$EV$12,5,0))</f>
        <v>#N/A</v>
      </c>
      <c r="AK4" s="78" t="e">
        <f>INDEX(Закупка!$CW$13:$EV$1048576,VLOOKUP($B$3,Закупка!$G$13:$GX$1048576,42,0),HLOOKUP(AK$1,Закупка!$CW$8:$EV$12,5,0))</f>
        <v>#N/A</v>
      </c>
      <c r="AL4" s="78" t="e">
        <f>INDEX(Закупка!$CW$13:$EV$1048576,VLOOKUP($B$3,Закупка!$G$13:$GX$1048576,42,0),HLOOKUP(AL$1,Закупка!$CW$8:$EV$12,5,0))</f>
        <v>#N/A</v>
      </c>
      <c r="AM4" s="78" t="e">
        <f>INDEX(Закупка!$CW$13:$EV$1048576,VLOOKUP($B$3,Закупка!$G$13:$GX$1048576,42,0),HLOOKUP(AM$1,Закупка!$CW$8:$EV$12,5,0))</f>
        <v>#N/A</v>
      </c>
      <c r="AN4" s="78" t="e">
        <f>INDEX(Закупка!$CW$13:$EV$1048576,VLOOKUP($B$3,Закупка!$G$13:$GX$1048576,42,0),HLOOKUP(AN$1,Закупка!$CW$8:$EV$12,5,0))</f>
        <v>#N/A</v>
      </c>
      <c r="AO4" s="78" t="e">
        <f>INDEX(Закупка!$CW$13:$EV$1048576,VLOOKUP($B$3,Закупка!$G$13:$GX$1048576,42,0),HLOOKUP(AO$1,Закупка!$CW$8:$EV$12,5,0))</f>
        <v>#N/A</v>
      </c>
      <c r="AP4" s="78" t="e">
        <f>INDEX(Закупка!$CW$13:$EV$1048576,VLOOKUP($B$3,Закупка!$G$13:$GX$1048576,42,0),HLOOKUP(AP$1,Закупка!$CW$8:$EV$12,5,0))</f>
        <v>#N/A</v>
      </c>
      <c r="AQ4" s="78" t="e">
        <f>INDEX(Закупка!$CW$13:$EV$1048576,VLOOKUP($B$3,Закупка!$G$13:$GX$1048576,42,0),HLOOKUP(AQ$1,Закупка!$CW$8:$EV$12,5,0))</f>
        <v>#N/A</v>
      </c>
      <c r="AR4" s="78" t="e">
        <f>INDEX(Закупка!$CW$13:$EV$1048576,VLOOKUP($B$3,Закупка!$G$13:$GX$1048576,42,0),HLOOKUP(AR$1,Закупка!$CW$8:$EV$12,5,0))</f>
        <v>#N/A</v>
      </c>
      <c r="AS4" s="78" t="e">
        <f>INDEX(Закупка!$CW$13:$EV$1048576,VLOOKUP($B$3,Закупка!$G$13:$GX$1048576,42,0),HLOOKUP(AS$1,Закупка!$CW$8:$EV$12,5,0))</f>
        <v>#N/A</v>
      </c>
      <c r="AT4" s="78" t="e">
        <f>INDEX(Закупка!$CW$13:$EV$1048576,VLOOKUP($B$3,Закупка!$G$13:$GX$1048576,42,0),HLOOKUP(AT$1,Закупка!$CW$8:$EV$12,5,0))</f>
        <v>#N/A</v>
      </c>
      <c r="AU4" s="78" t="e">
        <f>INDEX(Закупка!$CW$13:$EV$1048576,VLOOKUP($B$3,Закупка!$G$13:$GX$1048576,42,0),HLOOKUP(AU$1,Закупка!$CW$8:$EV$12,5,0))</f>
        <v>#N/A</v>
      </c>
      <c r="AV4" s="78" t="e">
        <f>INDEX(Закупка!$CW$13:$EV$1048576,VLOOKUP($B$3,Закупка!$G$13:$GX$1048576,42,0),HLOOKUP(AV$1,Закупка!$CW$8:$EV$12,5,0))</f>
        <v>#N/A</v>
      </c>
      <c r="AW4" s="78" t="e">
        <f>INDEX(Закупка!$CW$13:$EV$1048576,VLOOKUP($B$3,Закупка!$G$13:$GX$1048576,42,0),HLOOKUP(AW$1,Закупка!$CW$8:$EV$12,5,0))</f>
        <v>#N/A</v>
      </c>
      <c r="AX4" s="78" t="e">
        <f>INDEX(Закупка!$CW$13:$EV$1048576,VLOOKUP($B$3,Закупка!$G$13:$GX$1048576,42,0),HLOOKUP(AX$1,Закупка!$CW$8:$EV$12,5,0))</f>
        <v>#N/A</v>
      </c>
      <c r="AY4" s="78" t="e">
        <f>INDEX(Закупка!$CW$13:$EV$1048576,VLOOKUP($B$3,Закупка!$G$13:$GX$1048576,42,0),HLOOKUP(AY$1,Закупка!$CW$8:$EV$12,5,0))</f>
        <v>#N/A</v>
      </c>
      <c r="AZ4" s="78" t="e">
        <f>INDEX(Закупка!$CW$13:$EV$1048576,VLOOKUP($B$3,Закупка!$G$13:$GX$1048576,42,0),HLOOKUP(AZ$1,Закупка!$CW$8:$EV$12,5,0))</f>
        <v>#N/A</v>
      </c>
      <c r="BA4" s="78" t="e">
        <f>INDEX(Закупка!$CW$13:$EV$1048576,VLOOKUP($B$3,Закупка!$G$13:$GX$1048576,42,0),HLOOKUP(BA$1,Закупка!$CW$8:$EV$12,5,0))</f>
        <v>#N/A</v>
      </c>
      <c r="BB4" s="78" t="e">
        <f>INDEX(Закупка!$CW$13:$EV$1048576,VLOOKUP($B$3,Закупка!$G$13:$GX$1048576,42,0),HLOOKUP(BB$1,Закупка!$CW$8:$EV$12,5,0))</f>
        <v>#N/A</v>
      </c>
      <c r="BC4" s="78" t="e">
        <f>INDEX(Закупка!$CW$13:$EV$1048576,VLOOKUP($B$3,Закупка!$G$13:$GX$1048576,42,0),HLOOKUP(BC$1,Закупка!$CW$8:$EV$12,5,0))</f>
        <v>#N/A</v>
      </c>
      <c r="BD4" s="79" t="e">
        <f>INDEX(Закупка!$CW$13:$EV$1048576,VLOOKUP($B$3,Закупка!$G$13:$GX$1048576,42,0),HLOOKUP(BD$1,Закупка!$CW$8:$EV$12,5,0))</f>
        <v>#N/A</v>
      </c>
    </row>
    <row r="5" spans="1:56" ht="15.75" thickBot="1">
      <c r="A5" t="s">
        <v>46</v>
      </c>
      <c r="B5" s="73"/>
      <c r="C5" s="73">
        <f t="shared" ref="C5:C11" si="1">C4+1</f>
        <v>3</v>
      </c>
      <c r="D5" s="95" t="s">
        <v>43</v>
      </c>
      <c r="E5" s="76" t="e">
        <f>INDEX(Закупка!$EY$13:$GX$1048576,VLOOKUP($B$3,Закупка!$G$13:$GX$1048576,42,0),HLOOKUP(E$1,Закупка!$EY$8:$GX$12,5,0))</f>
        <v>#N/A</v>
      </c>
      <c r="F5" s="76" t="e">
        <f>INDEX(Закупка!$EY$13:$GX$1048576,VLOOKUP($B$3,Закупка!$G$13:$GX$1048576,42,0),HLOOKUP(F$1,Закупка!$EY$8:$GX$12,5,0))</f>
        <v>#N/A</v>
      </c>
      <c r="G5" s="76" t="e">
        <f>INDEX(Закупка!$EY$13:$GX$1048576,VLOOKUP($B$3,Закупка!$G$13:$GX$1048576,42,0),HLOOKUP(G$1,Закупка!$EY$8:$GX$12,5,0))</f>
        <v>#N/A</v>
      </c>
      <c r="H5" s="76" t="e">
        <f>INDEX(Закупка!$EY$13:$GX$1048576,VLOOKUP($B$3,Закупка!$G$13:$GX$1048576,42,0),HLOOKUP(H$1,Закупка!$EY$8:$GX$12,5,0))</f>
        <v>#N/A</v>
      </c>
      <c r="I5" s="76" t="e">
        <f>INDEX(Закупка!$EY$13:$GX$1048576,VLOOKUP($B$3,Закупка!$G$13:$GX$1048576,42,0),HLOOKUP(I$1,Закупка!$EY$8:$GX$12,5,0))</f>
        <v>#N/A</v>
      </c>
      <c r="J5" s="76" t="e">
        <f>INDEX(Закупка!$EY$13:$GX$1048576,VLOOKUP($B$3,Закупка!$G$13:$GX$1048576,42,0),HLOOKUP(J$1,Закупка!$EY$8:$GX$12,5,0))</f>
        <v>#N/A</v>
      </c>
      <c r="K5" s="76" t="e">
        <f>INDEX(Закупка!$EY$13:$GX$1048576,VLOOKUP($B$3,Закупка!$G$13:$GX$1048576,42,0),HLOOKUP(K$1,Закупка!$EY$8:$GX$12,5,0))</f>
        <v>#N/A</v>
      </c>
      <c r="L5" s="76" t="e">
        <f>INDEX(Закупка!$EY$13:$GX$1048576,VLOOKUP($B$3,Закупка!$G$13:$GX$1048576,42,0),HLOOKUP(L$1,Закупка!$EY$8:$GX$12,5,0))</f>
        <v>#N/A</v>
      </c>
      <c r="M5" s="76" t="e">
        <f>INDEX(Закупка!$EY$13:$GX$1048576,VLOOKUP($B$3,Закупка!$G$13:$GX$1048576,42,0),HLOOKUP(M$1,Закупка!$EY$8:$GX$12,5,0))</f>
        <v>#N/A</v>
      </c>
      <c r="N5" s="76" t="e">
        <f>INDEX(Закупка!$EY$13:$GX$1048576,VLOOKUP($B$3,Закупка!$G$13:$GX$1048576,42,0),HLOOKUP(N$1,Закупка!$EY$8:$GX$12,5,0))</f>
        <v>#N/A</v>
      </c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7"/>
    </row>
    <row r="6" spans="1:56">
      <c r="A6" t="s">
        <v>46</v>
      </c>
      <c r="B6" s="71" t="s">
        <v>37</v>
      </c>
      <c r="C6" s="71">
        <f t="shared" si="1"/>
        <v>4</v>
      </c>
      <c r="D6" s="93" t="s">
        <v>39</v>
      </c>
      <c r="E6" s="74" t="e">
        <f>INDEX(Закупка!$AT$13:$CS$1048576,VLOOKUP($B$6,Закупка!$G$13:$GX$1048576,42,0),HLOOKUP(E$1,Закупка!$AT$8:$CS$12,5,0))</f>
        <v>#N/A</v>
      </c>
      <c r="F6" s="74" t="e">
        <f>INDEX(Закупка!$AT$13:$CS$1048576,VLOOKUP($B$6,Закупка!$G$13:$GX$1048576,42,0),HLOOKUP(F$1,Закупка!$AT$8:$CS$12,5,0))</f>
        <v>#N/A</v>
      </c>
      <c r="G6" s="74" t="e">
        <f>INDEX(Закупка!$AT$13:$CS$1048576,VLOOKUP($B$6,Закупка!$G$13:$GX$1048576,42,0),HLOOKUP(G$1,Закупка!$AT$8:$CS$12,5,0))</f>
        <v>#N/A</v>
      </c>
      <c r="H6" s="74" t="e">
        <f>INDEX(Закупка!$AT$13:$CS$1048576,VLOOKUP($B$6,Закупка!$G$13:$GX$1048576,42,0),HLOOKUP(H$1,Закупка!$AT$8:$CS$12,5,0))</f>
        <v>#N/A</v>
      </c>
      <c r="I6" s="74" t="e">
        <f>INDEX(Закупка!$AT$13:$CS$1048576,VLOOKUP($B$6,Закупка!$G$13:$GX$1048576,42,0),HLOOKUP(I$1,Закупка!$AT$8:$CS$12,5,0))</f>
        <v>#N/A</v>
      </c>
      <c r="J6" s="74" t="e">
        <f>INDEX(Закупка!$AT$13:$CS$1048576,VLOOKUP($B$6,Закупка!$G$13:$GX$1048576,42,0),HLOOKUP(J$1,Закупка!$AT$8:$CS$12,5,0))</f>
        <v>#N/A</v>
      </c>
      <c r="K6" s="74" t="e">
        <f>INDEX(Закупка!$AT$13:$CS$1048576,VLOOKUP($B$6,Закупка!$G$13:$GX$1048576,42,0),HLOOKUP(K$1,Закупка!$AT$8:$CS$12,5,0))</f>
        <v>#N/A</v>
      </c>
      <c r="L6" s="74" t="e">
        <f>INDEX(Закупка!$AT$13:$CS$1048576,VLOOKUP($B$6,Закупка!$G$13:$GX$1048576,42,0),HLOOKUP(L$1,Закупка!$AT$8:$CS$12,5,0))</f>
        <v>#N/A</v>
      </c>
      <c r="M6" s="74" t="e">
        <f>INDEX(Закупка!$AT$13:$CS$1048576,VLOOKUP($B$6,Закупка!$G$13:$GX$1048576,42,0),HLOOKUP(M$1,Закупка!$AT$8:$CS$12,5,0))</f>
        <v>#N/A</v>
      </c>
      <c r="N6" s="74" t="e">
        <f>INDEX(Закупка!$AT$13:$CS$1048576,VLOOKUP($B$6,Закупка!$G$13:$GX$1048576,42,0),HLOOKUP(N$1,Закупка!$AT$8:$CS$12,5,0))</f>
        <v>#N/A</v>
      </c>
      <c r="O6" s="74" t="e">
        <f>INDEX(Закупка!$AT$13:$CS$1048576,VLOOKUP($B$6,Закупка!$G$13:$GX$1048576,42,0),HLOOKUP(O$1,Закупка!$AT$8:$CS$12,5,0))</f>
        <v>#N/A</v>
      </c>
      <c r="P6" s="74" t="e">
        <f>INDEX(Закупка!$AT$13:$CS$1048576,VLOOKUP($B$6,Закупка!$G$13:$GX$1048576,42,0),HLOOKUP(P$1,Закупка!$AT$8:$CS$12,5,0))</f>
        <v>#N/A</v>
      </c>
      <c r="Q6" s="74" t="e">
        <f>INDEX(Закупка!$AT$13:$CS$1048576,VLOOKUP($B$6,Закупка!$G$13:$GX$1048576,42,0),HLOOKUP(Q$1,Закупка!$AT$8:$CS$12,5,0))</f>
        <v>#N/A</v>
      </c>
      <c r="R6" s="74" t="e">
        <f>INDEX(Закупка!$AT$13:$CS$1048576,VLOOKUP($B$6,Закупка!$G$13:$GX$1048576,42,0),HLOOKUP(R$1,Закупка!$AT$8:$CS$12,5,0))</f>
        <v>#N/A</v>
      </c>
      <c r="S6" s="74" t="e">
        <f>INDEX(Закупка!$AT$13:$CS$1048576,VLOOKUP($B$6,Закупка!$G$13:$GX$1048576,42,0),HLOOKUP(S$1,Закупка!$AT$8:$CS$12,5,0))</f>
        <v>#N/A</v>
      </c>
      <c r="T6" s="74" t="e">
        <f>INDEX(Закупка!$AT$13:$CS$1048576,VLOOKUP($B$6,Закупка!$G$13:$GX$1048576,42,0),HLOOKUP(T$1,Закупка!$AT$8:$CS$12,5,0))</f>
        <v>#N/A</v>
      </c>
      <c r="U6" s="74" t="e">
        <f>INDEX(Закупка!$AT$13:$CS$1048576,VLOOKUP($B$6,Закупка!$G$13:$GX$1048576,42,0),HLOOKUP(U$1,Закупка!$AT$8:$CS$12,5,0))</f>
        <v>#N/A</v>
      </c>
      <c r="V6" s="74" t="e">
        <f>INDEX(Закупка!$AT$13:$CS$1048576,VLOOKUP($B$6,Закупка!$G$13:$GX$1048576,42,0),HLOOKUP(V$1,Закупка!$AT$8:$CS$12,5,0))</f>
        <v>#N/A</v>
      </c>
      <c r="W6" s="74" t="e">
        <f>INDEX(Закупка!$AT$13:$CS$1048576,VLOOKUP($B$6,Закупка!$G$13:$GX$1048576,42,0),HLOOKUP(W$1,Закупка!$AT$8:$CS$12,5,0))</f>
        <v>#N/A</v>
      </c>
      <c r="X6" s="74" t="e">
        <f>INDEX(Закупка!$AT$13:$CS$1048576,VLOOKUP($B$6,Закупка!$G$13:$GX$1048576,42,0),HLOOKUP(X$1,Закупка!$AT$8:$CS$12,5,0))</f>
        <v>#N/A</v>
      </c>
      <c r="Y6" s="74" t="e">
        <f>INDEX(Закупка!$AT$13:$CS$1048576,VLOOKUP($B$6,Закупка!$G$13:$GX$1048576,42,0),HLOOKUP(Y$1,Закупка!$AT$8:$CS$12,5,0))</f>
        <v>#N/A</v>
      </c>
      <c r="Z6" s="74" t="e">
        <f>INDEX(Закупка!$AT$13:$CS$1048576,VLOOKUP($B$6,Закупка!$G$13:$GX$1048576,42,0),HLOOKUP(Z$1,Закупка!$AT$8:$CS$12,5,0))</f>
        <v>#N/A</v>
      </c>
      <c r="AA6" s="74" t="e">
        <f>INDEX(Закупка!$AT$13:$CS$1048576,VLOOKUP($B$6,Закупка!$G$13:$GX$1048576,42,0),HLOOKUP(AA$1,Закупка!$AT$8:$CS$12,5,0))</f>
        <v>#N/A</v>
      </c>
      <c r="AB6" s="74" t="e">
        <f>INDEX(Закупка!$AT$13:$CS$1048576,VLOOKUP($B$6,Закупка!$G$13:$GX$1048576,42,0),HLOOKUP(AB$1,Закупка!$AT$8:$CS$12,5,0))</f>
        <v>#N/A</v>
      </c>
      <c r="AC6" s="74" t="e">
        <f>INDEX(Закупка!$AT$13:$CS$1048576,VLOOKUP($B$6,Закупка!$G$13:$GX$1048576,42,0),HLOOKUP(AC$1,Закупка!$AT$8:$CS$12,5,0))</f>
        <v>#N/A</v>
      </c>
      <c r="AD6" s="74" t="e">
        <f>INDEX(Закупка!$AT$13:$CS$1048576,VLOOKUP($B$6,Закупка!$G$13:$GX$1048576,42,0),HLOOKUP(AD$1,Закупка!$AT$8:$CS$12,5,0))</f>
        <v>#N/A</v>
      </c>
      <c r="AE6" s="74" t="e">
        <f>INDEX(Закупка!$AT$13:$CS$1048576,VLOOKUP($B$6,Закупка!$G$13:$GX$1048576,42,0),HLOOKUP(AE$1,Закупка!$AT$8:$CS$12,5,0))</f>
        <v>#N/A</v>
      </c>
      <c r="AF6" s="74" t="e">
        <f>INDEX(Закупка!$AT$13:$CS$1048576,VLOOKUP($B$6,Закупка!$G$13:$GX$1048576,42,0),HLOOKUP(AF$1,Закупка!$AT$8:$CS$12,5,0))</f>
        <v>#N/A</v>
      </c>
      <c r="AG6" s="74" t="e">
        <f>INDEX(Закупка!$AT$13:$CS$1048576,VLOOKUP($B$6,Закупка!$G$13:$GX$1048576,42,0),HLOOKUP(AG$1,Закупка!$AT$8:$CS$12,5,0))</f>
        <v>#N/A</v>
      </c>
      <c r="AH6" s="74" t="e">
        <f>INDEX(Закупка!$AT$13:$CS$1048576,VLOOKUP($B$6,Закупка!$G$13:$GX$1048576,42,0),HLOOKUP(AH$1,Закупка!$AT$8:$CS$12,5,0))</f>
        <v>#N/A</v>
      </c>
      <c r="AI6" s="74" t="e">
        <f>INDEX(Закупка!$AT$13:$CS$1048576,VLOOKUP($B$6,Закупка!$G$13:$GX$1048576,42,0),HLOOKUP(AI$1,Закупка!$AT$8:$CS$12,5,0))</f>
        <v>#N/A</v>
      </c>
      <c r="AJ6" s="74" t="e">
        <f>INDEX(Закупка!$AT$13:$CS$1048576,VLOOKUP($B$6,Закупка!$G$13:$GX$1048576,42,0),HLOOKUP(AJ$1,Закупка!$AT$8:$CS$12,5,0))</f>
        <v>#N/A</v>
      </c>
      <c r="AK6" s="74" t="e">
        <f>INDEX(Закупка!$AT$13:$CS$1048576,VLOOKUP($B$6,Закупка!$G$13:$GX$1048576,42,0),HLOOKUP(AK$1,Закупка!$AT$8:$CS$12,5,0))</f>
        <v>#N/A</v>
      </c>
      <c r="AL6" s="74" t="e">
        <f>INDEX(Закупка!$AT$13:$CS$1048576,VLOOKUP($B$6,Закупка!$G$13:$GX$1048576,42,0),HLOOKUP(AL$1,Закупка!$AT$8:$CS$12,5,0))</f>
        <v>#N/A</v>
      </c>
      <c r="AM6" s="74" t="e">
        <f>INDEX(Закупка!$AT$13:$CS$1048576,VLOOKUP($B$6,Закупка!$G$13:$GX$1048576,42,0),HLOOKUP(AM$1,Закупка!$AT$8:$CS$12,5,0))</f>
        <v>#N/A</v>
      </c>
      <c r="AN6" s="74" t="e">
        <f>INDEX(Закупка!$AT$13:$CS$1048576,VLOOKUP($B$6,Закупка!$G$13:$GX$1048576,42,0),HLOOKUP(AN$1,Закупка!$AT$8:$CS$12,5,0))</f>
        <v>#N/A</v>
      </c>
      <c r="AO6" s="74" t="e">
        <f>INDEX(Закупка!$AT$13:$CS$1048576,VLOOKUP($B$6,Закупка!$G$13:$GX$1048576,42,0),HLOOKUP(AO$1,Закупка!$AT$8:$CS$12,5,0))</f>
        <v>#N/A</v>
      </c>
      <c r="AP6" s="74" t="e">
        <f>INDEX(Закупка!$AT$13:$CS$1048576,VLOOKUP($B$6,Закупка!$G$13:$GX$1048576,42,0),HLOOKUP(AP$1,Закупка!$AT$8:$CS$12,5,0))</f>
        <v>#N/A</v>
      </c>
      <c r="AQ6" s="74" t="e">
        <f>INDEX(Закупка!$AT$13:$CS$1048576,VLOOKUP($B$6,Закупка!$G$13:$GX$1048576,42,0),HLOOKUP(AQ$1,Закупка!$AT$8:$CS$12,5,0))</f>
        <v>#N/A</v>
      </c>
      <c r="AR6" s="74" t="e">
        <f>INDEX(Закупка!$AT$13:$CS$1048576,VLOOKUP($B$6,Закупка!$G$13:$GX$1048576,42,0),HLOOKUP(AR$1,Закупка!$AT$8:$CS$12,5,0))</f>
        <v>#N/A</v>
      </c>
      <c r="AS6" s="74" t="e">
        <f>INDEX(Закупка!$AT$13:$CS$1048576,VLOOKUP($B$6,Закупка!$G$13:$GX$1048576,42,0),HLOOKUP(AS$1,Закупка!$AT$8:$CS$12,5,0))</f>
        <v>#N/A</v>
      </c>
      <c r="AT6" s="74" t="e">
        <f>INDEX(Закупка!$AT$13:$CS$1048576,VLOOKUP($B$6,Закупка!$G$13:$GX$1048576,42,0),HLOOKUP(AT$1,Закупка!$AT$8:$CS$12,5,0))</f>
        <v>#N/A</v>
      </c>
      <c r="AU6" s="74" t="e">
        <f>INDEX(Закупка!$AT$13:$CS$1048576,VLOOKUP($B$6,Закупка!$G$13:$GX$1048576,42,0),HLOOKUP(AU$1,Закупка!$AT$8:$CS$12,5,0))</f>
        <v>#N/A</v>
      </c>
      <c r="AV6" s="74" t="e">
        <f>INDEX(Закупка!$AT$13:$CS$1048576,VLOOKUP($B$6,Закупка!$G$13:$GX$1048576,42,0),HLOOKUP(AV$1,Закупка!$AT$8:$CS$12,5,0))</f>
        <v>#N/A</v>
      </c>
      <c r="AW6" s="74" t="e">
        <f>INDEX(Закупка!$AT$13:$CS$1048576,VLOOKUP($B$6,Закупка!$G$13:$GX$1048576,42,0),HLOOKUP(AW$1,Закупка!$AT$8:$CS$12,5,0))</f>
        <v>#N/A</v>
      </c>
      <c r="AX6" s="74" t="e">
        <f>INDEX(Закупка!$AT$13:$CS$1048576,VLOOKUP($B$6,Закупка!$G$13:$GX$1048576,42,0),HLOOKUP(AX$1,Закупка!$AT$8:$CS$12,5,0))</f>
        <v>#N/A</v>
      </c>
      <c r="AY6" s="74" t="e">
        <f>INDEX(Закупка!$AT$13:$CS$1048576,VLOOKUP($B$6,Закупка!$G$13:$GX$1048576,42,0),HLOOKUP(AY$1,Закупка!$AT$8:$CS$12,5,0))</f>
        <v>#N/A</v>
      </c>
      <c r="AZ6" s="74" t="e">
        <f>INDEX(Закупка!$AT$13:$CS$1048576,VLOOKUP($B$6,Закупка!$G$13:$GX$1048576,42,0),HLOOKUP(AZ$1,Закупка!$AT$8:$CS$12,5,0))</f>
        <v>#N/A</v>
      </c>
      <c r="BA6" s="74" t="e">
        <f>INDEX(Закупка!$AT$13:$CS$1048576,VLOOKUP($B$6,Закупка!$G$13:$GX$1048576,42,0),HLOOKUP(BA$1,Закупка!$AT$8:$CS$12,5,0))</f>
        <v>#N/A</v>
      </c>
      <c r="BB6" s="74" t="e">
        <f>INDEX(Закупка!$AT$13:$CS$1048576,VLOOKUP($B$6,Закупка!$G$13:$GX$1048576,42,0),HLOOKUP(BB$1,Закупка!$AT$8:$CS$12,5,0))</f>
        <v>#N/A</v>
      </c>
      <c r="BC6" s="74" t="e">
        <f>INDEX(Закупка!$AT$13:$CS$1048576,VLOOKUP($B$6,Закупка!$G$13:$GX$1048576,42,0),HLOOKUP(BC$1,Закупка!$AT$8:$CS$12,5,0))</f>
        <v>#N/A</v>
      </c>
      <c r="BD6" s="75" t="e">
        <f>INDEX(Закупка!$AT$13:$CS$1048576,VLOOKUP($B$6,Закупка!$G$13:$GX$1048576,42,0),HLOOKUP(BD$1,Закупка!$AT$8:$CS$12,5,0))</f>
        <v>#N/A</v>
      </c>
    </row>
    <row r="7" spans="1:56">
      <c r="A7" t="s">
        <v>46</v>
      </c>
      <c r="B7" s="72"/>
      <c r="C7" s="72">
        <f t="shared" si="1"/>
        <v>5</v>
      </c>
      <c r="D7" s="94" t="s">
        <v>42</v>
      </c>
      <c r="E7" s="78"/>
      <c r="F7" s="78"/>
      <c r="G7" s="78"/>
      <c r="H7" s="78"/>
      <c r="I7" s="78"/>
      <c r="J7" s="78"/>
      <c r="K7" s="78"/>
      <c r="L7" s="78"/>
      <c r="M7" s="78"/>
      <c r="N7" s="78" t="e">
        <f>INDEX(Закупка!$CW$13:$EV$1048576,VLOOKUP($B$6,Закупка!$G$13:$GX$1048576,42,0),HLOOKUP(N$1,Закупка!$CW$8:$EV$12,5,0))</f>
        <v>#N/A</v>
      </c>
      <c r="O7" s="78" t="e">
        <f>INDEX(Закупка!$CW$13:$EV$1048576,VLOOKUP($B$6,Закупка!$G$13:$GX$1048576,42,0),HLOOKUP(O$1,Закупка!$CW$8:$EV$12,5,0))</f>
        <v>#N/A</v>
      </c>
      <c r="P7" s="78" t="e">
        <f>INDEX(Закупка!$CW$13:$EV$1048576,VLOOKUP($B$6,Закупка!$G$13:$GX$1048576,42,0),HLOOKUP(P$1,Закупка!$CW$8:$EV$12,5,0))</f>
        <v>#N/A</v>
      </c>
      <c r="Q7" s="78" t="e">
        <f>INDEX(Закупка!$CW$13:$EV$1048576,VLOOKUP($B$6,Закупка!$G$13:$GX$1048576,42,0),HLOOKUP(Q$1,Закупка!$CW$8:$EV$12,5,0))</f>
        <v>#N/A</v>
      </c>
      <c r="R7" s="78" t="e">
        <f>INDEX(Закупка!$CW$13:$EV$1048576,VLOOKUP($B$6,Закупка!$G$13:$GX$1048576,42,0),HLOOKUP(R$1,Закупка!$CW$8:$EV$12,5,0))</f>
        <v>#N/A</v>
      </c>
      <c r="S7" s="78" t="e">
        <f>INDEX(Закупка!$CW$13:$EV$1048576,VLOOKUP($B$6,Закупка!$G$13:$GX$1048576,42,0),HLOOKUP(S$1,Закупка!$CW$8:$EV$12,5,0))</f>
        <v>#N/A</v>
      </c>
      <c r="T7" s="78" t="e">
        <f>INDEX(Закупка!$CW$13:$EV$1048576,VLOOKUP($B$6,Закупка!$G$13:$GX$1048576,42,0),HLOOKUP(T$1,Закупка!$CW$8:$EV$12,5,0))</f>
        <v>#N/A</v>
      </c>
      <c r="U7" s="78" t="e">
        <f>INDEX(Закупка!$CW$13:$EV$1048576,VLOOKUP($B$6,Закупка!$G$13:$GX$1048576,42,0),HLOOKUP(U$1,Закупка!$CW$8:$EV$12,5,0))</f>
        <v>#N/A</v>
      </c>
      <c r="V7" s="78" t="e">
        <f>INDEX(Закупка!$CW$13:$EV$1048576,VLOOKUP($B$6,Закупка!$G$13:$GX$1048576,42,0),HLOOKUP(V$1,Закупка!$CW$8:$EV$12,5,0))</f>
        <v>#N/A</v>
      </c>
      <c r="W7" s="78" t="e">
        <f>INDEX(Закупка!$CW$13:$EV$1048576,VLOOKUP($B$6,Закупка!$G$13:$GX$1048576,42,0),HLOOKUP(W$1,Закупка!$CW$8:$EV$12,5,0))</f>
        <v>#N/A</v>
      </c>
      <c r="X7" s="78" t="e">
        <f>INDEX(Закупка!$CW$13:$EV$1048576,VLOOKUP($B$6,Закупка!$G$13:$GX$1048576,42,0),HLOOKUP(X$1,Закупка!$CW$8:$EV$12,5,0))</f>
        <v>#N/A</v>
      </c>
      <c r="Y7" s="78" t="e">
        <f>INDEX(Закупка!$CW$13:$EV$1048576,VLOOKUP($B$6,Закупка!$G$13:$GX$1048576,42,0),HLOOKUP(Y$1,Закупка!$CW$8:$EV$12,5,0))</f>
        <v>#N/A</v>
      </c>
      <c r="Z7" s="78" t="e">
        <f>INDEX(Закупка!$CW$13:$EV$1048576,VLOOKUP($B$6,Закупка!$G$13:$GX$1048576,42,0),HLOOKUP(Z$1,Закупка!$CW$8:$EV$12,5,0))</f>
        <v>#N/A</v>
      </c>
      <c r="AA7" s="78" t="e">
        <f>INDEX(Закупка!$CW$13:$EV$1048576,VLOOKUP($B$6,Закупка!$G$13:$GX$1048576,42,0),HLOOKUP(AA$1,Закупка!$CW$8:$EV$12,5,0))</f>
        <v>#N/A</v>
      </c>
      <c r="AB7" s="78" t="e">
        <f>INDEX(Закупка!$CW$13:$EV$1048576,VLOOKUP($B$6,Закупка!$G$13:$GX$1048576,42,0),HLOOKUP(AB$1,Закупка!$CW$8:$EV$12,5,0))</f>
        <v>#N/A</v>
      </c>
      <c r="AC7" s="78" t="e">
        <f>INDEX(Закупка!$CW$13:$EV$1048576,VLOOKUP($B$6,Закупка!$G$13:$GX$1048576,42,0),HLOOKUP(AC$1,Закупка!$CW$8:$EV$12,5,0))</f>
        <v>#N/A</v>
      </c>
      <c r="AD7" s="78" t="e">
        <f>INDEX(Закупка!$CW$13:$EV$1048576,VLOOKUP($B$6,Закупка!$G$13:$GX$1048576,42,0),HLOOKUP(AD$1,Закупка!$CW$8:$EV$12,5,0))</f>
        <v>#N/A</v>
      </c>
      <c r="AE7" s="78" t="e">
        <f>INDEX(Закупка!$CW$13:$EV$1048576,VLOOKUP($B$6,Закупка!$G$13:$GX$1048576,42,0),HLOOKUP(AE$1,Закупка!$CW$8:$EV$12,5,0))</f>
        <v>#N/A</v>
      </c>
      <c r="AF7" s="78" t="e">
        <f>INDEX(Закупка!$CW$13:$EV$1048576,VLOOKUP($B$6,Закупка!$G$13:$GX$1048576,42,0),HLOOKUP(AF$1,Закупка!$CW$8:$EV$12,5,0))</f>
        <v>#N/A</v>
      </c>
      <c r="AG7" s="78" t="e">
        <f>INDEX(Закупка!$CW$13:$EV$1048576,VLOOKUP($B$6,Закупка!$G$13:$GX$1048576,42,0),HLOOKUP(AG$1,Закупка!$CW$8:$EV$12,5,0))</f>
        <v>#N/A</v>
      </c>
      <c r="AH7" s="78" t="e">
        <f>INDEX(Закупка!$CW$13:$EV$1048576,VLOOKUP($B$6,Закупка!$G$13:$GX$1048576,42,0),HLOOKUP(AH$1,Закупка!$CW$8:$EV$12,5,0))</f>
        <v>#N/A</v>
      </c>
      <c r="AI7" s="78" t="e">
        <f>INDEX(Закупка!$CW$13:$EV$1048576,VLOOKUP($B$6,Закупка!$G$13:$GX$1048576,42,0),HLOOKUP(AI$1,Закупка!$CW$8:$EV$12,5,0))</f>
        <v>#N/A</v>
      </c>
      <c r="AJ7" s="78" t="e">
        <f>INDEX(Закупка!$CW$13:$EV$1048576,VLOOKUP($B$6,Закупка!$G$13:$GX$1048576,42,0),HLOOKUP(AJ$1,Закупка!$CW$8:$EV$12,5,0))</f>
        <v>#N/A</v>
      </c>
      <c r="AK7" s="78" t="e">
        <f>INDEX(Закупка!$CW$13:$EV$1048576,VLOOKUP($B$6,Закупка!$G$13:$GX$1048576,42,0),HLOOKUP(AK$1,Закупка!$CW$8:$EV$12,5,0))</f>
        <v>#N/A</v>
      </c>
      <c r="AL7" s="78" t="e">
        <f>INDEX(Закупка!$CW$13:$EV$1048576,VLOOKUP($B$6,Закупка!$G$13:$GX$1048576,42,0),HLOOKUP(AL$1,Закупка!$CW$8:$EV$12,5,0))</f>
        <v>#N/A</v>
      </c>
      <c r="AM7" s="78" t="e">
        <f>INDEX(Закупка!$CW$13:$EV$1048576,VLOOKUP($B$6,Закупка!$G$13:$GX$1048576,42,0),HLOOKUP(AM$1,Закупка!$CW$8:$EV$12,5,0))</f>
        <v>#N/A</v>
      </c>
      <c r="AN7" s="78" t="e">
        <f>INDEX(Закупка!$CW$13:$EV$1048576,VLOOKUP($B$6,Закупка!$G$13:$GX$1048576,42,0),HLOOKUP(AN$1,Закупка!$CW$8:$EV$12,5,0))</f>
        <v>#N/A</v>
      </c>
      <c r="AO7" s="78" t="e">
        <f>INDEX(Закупка!$CW$13:$EV$1048576,VLOOKUP($B$6,Закупка!$G$13:$GX$1048576,42,0),HLOOKUP(AO$1,Закупка!$CW$8:$EV$12,5,0))</f>
        <v>#N/A</v>
      </c>
      <c r="AP7" s="78" t="e">
        <f>INDEX(Закупка!$CW$13:$EV$1048576,VLOOKUP($B$6,Закупка!$G$13:$GX$1048576,42,0),HLOOKUP(AP$1,Закупка!$CW$8:$EV$12,5,0))</f>
        <v>#N/A</v>
      </c>
      <c r="AQ7" s="78" t="e">
        <f>INDEX(Закупка!$CW$13:$EV$1048576,VLOOKUP($B$6,Закупка!$G$13:$GX$1048576,42,0),HLOOKUP(AQ$1,Закупка!$CW$8:$EV$12,5,0))</f>
        <v>#N/A</v>
      </c>
      <c r="AR7" s="78" t="e">
        <f>INDEX(Закупка!$CW$13:$EV$1048576,VLOOKUP($B$6,Закупка!$G$13:$GX$1048576,42,0),HLOOKUP(AR$1,Закупка!$CW$8:$EV$12,5,0))</f>
        <v>#N/A</v>
      </c>
      <c r="AS7" s="78" t="e">
        <f>INDEX(Закупка!$CW$13:$EV$1048576,VLOOKUP($B$6,Закупка!$G$13:$GX$1048576,42,0),HLOOKUP(AS$1,Закупка!$CW$8:$EV$12,5,0))</f>
        <v>#N/A</v>
      </c>
      <c r="AT7" s="78" t="e">
        <f>INDEX(Закупка!$CW$13:$EV$1048576,VLOOKUP($B$6,Закупка!$G$13:$GX$1048576,42,0),HLOOKUP(AT$1,Закупка!$CW$8:$EV$12,5,0))</f>
        <v>#N/A</v>
      </c>
      <c r="AU7" s="78" t="e">
        <f>INDEX(Закупка!$CW$13:$EV$1048576,VLOOKUP($B$6,Закупка!$G$13:$GX$1048576,42,0),HLOOKUP(AU$1,Закупка!$CW$8:$EV$12,5,0))</f>
        <v>#N/A</v>
      </c>
      <c r="AV7" s="78" t="e">
        <f>INDEX(Закупка!$CW$13:$EV$1048576,VLOOKUP($B$6,Закупка!$G$13:$GX$1048576,42,0),HLOOKUP(AV$1,Закупка!$CW$8:$EV$12,5,0))</f>
        <v>#N/A</v>
      </c>
      <c r="AW7" s="78" t="e">
        <f>INDEX(Закупка!$CW$13:$EV$1048576,VLOOKUP($B$6,Закупка!$G$13:$GX$1048576,42,0),HLOOKUP(AW$1,Закупка!$CW$8:$EV$12,5,0))</f>
        <v>#N/A</v>
      </c>
      <c r="AX7" s="78" t="e">
        <f>INDEX(Закупка!$CW$13:$EV$1048576,VLOOKUP($B$6,Закупка!$G$13:$GX$1048576,42,0),HLOOKUP(AX$1,Закупка!$CW$8:$EV$12,5,0))</f>
        <v>#N/A</v>
      </c>
      <c r="AY7" s="78" t="e">
        <f>INDEX(Закупка!$CW$13:$EV$1048576,VLOOKUP($B$6,Закупка!$G$13:$GX$1048576,42,0),HLOOKUP(AY$1,Закупка!$CW$8:$EV$12,5,0))</f>
        <v>#N/A</v>
      </c>
      <c r="AZ7" s="78" t="e">
        <f>INDEX(Закупка!$CW$13:$EV$1048576,VLOOKUP($B$6,Закупка!$G$13:$GX$1048576,42,0),HLOOKUP(AZ$1,Закупка!$CW$8:$EV$12,5,0))</f>
        <v>#N/A</v>
      </c>
      <c r="BA7" s="78" t="e">
        <f>INDEX(Закупка!$CW$13:$EV$1048576,VLOOKUP($B$6,Закупка!$G$13:$GX$1048576,42,0),HLOOKUP(BA$1,Закупка!$CW$8:$EV$12,5,0))</f>
        <v>#N/A</v>
      </c>
      <c r="BB7" s="78" t="e">
        <f>INDEX(Закупка!$CW$13:$EV$1048576,VLOOKUP($B$6,Закупка!$G$13:$GX$1048576,42,0),HLOOKUP(BB$1,Закупка!$CW$8:$EV$12,5,0))</f>
        <v>#N/A</v>
      </c>
      <c r="BC7" s="78" t="e">
        <f>INDEX(Закупка!$CW$13:$EV$1048576,VLOOKUP($B$6,Закупка!$G$13:$GX$1048576,42,0),HLOOKUP(BC$1,Закупка!$CW$8:$EV$12,5,0))</f>
        <v>#N/A</v>
      </c>
      <c r="BD7" s="79" t="e">
        <f>INDEX(Закупка!$CW$13:$EV$1048576,VLOOKUP($B$6,Закупка!$G$13:$GX$1048576,42,0),HLOOKUP(BD$1,Закупка!$CW$8:$EV$12,5,0))</f>
        <v>#N/A</v>
      </c>
    </row>
    <row r="8" spans="1:56" ht="15.75" thickBot="1">
      <c r="A8" t="s">
        <v>46</v>
      </c>
      <c r="B8" s="73"/>
      <c r="C8" s="73">
        <f t="shared" si="1"/>
        <v>6</v>
      </c>
      <c r="D8" s="95" t="s">
        <v>43</v>
      </c>
      <c r="E8" s="76" t="e">
        <f>INDEX(Закупка!$EY$13:$GX$1048576,VLOOKUP($B$6,Закупка!$G$13:$GX$1048576,42,0),HLOOKUP(E$1,Закупка!$EY$8:$GX$12,5,0))</f>
        <v>#N/A</v>
      </c>
      <c r="F8" s="76" t="e">
        <f>INDEX(Закупка!$EY$13:$GX$1048576,VLOOKUP($B$6,Закупка!$G$13:$GX$1048576,42,0),HLOOKUP(F$1,Закупка!$EY$8:$GX$12,5,0))</f>
        <v>#N/A</v>
      </c>
      <c r="G8" s="76" t="e">
        <f>INDEX(Закупка!$EY$13:$GX$1048576,VLOOKUP($B$6,Закупка!$G$13:$GX$1048576,42,0),HLOOKUP(G$1,Закупка!$EY$8:$GX$12,5,0))</f>
        <v>#N/A</v>
      </c>
      <c r="H8" s="76" t="e">
        <f>INDEX(Закупка!$EY$13:$GX$1048576,VLOOKUP($B$6,Закупка!$G$13:$GX$1048576,42,0),HLOOKUP(H$1,Закупка!$EY$8:$GX$12,5,0))</f>
        <v>#N/A</v>
      </c>
      <c r="I8" s="76" t="e">
        <f>INDEX(Закупка!$EY$13:$GX$1048576,VLOOKUP($B$6,Закупка!$G$13:$GX$1048576,42,0),HLOOKUP(I$1,Закупка!$EY$8:$GX$12,5,0))</f>
        <v>#N/A</v>
      </c>
      <c r="J8" s="76" t="e">
        <f>INDEX(Закупка!$EY$13:$GX$1048576,VLOOKUP($B$6,Закупка!$G$13:$GX$1048576,42,0),HLOOKUP(J$1,Закупка!$EY$8:$GX$12,5,0))</f>
        <v>#N/A</v>
      </c>
      <c r="K8" s="76" t="e">
        <f>INDEX(Закупка!$EY$13:$GX$1048576,VLOOKUP($B$6,Закупка!$G$13:$GX$1048576,42,0),HLOOKUP(K$1,Закупка!$EY$8:$GX$12,5,0))</f>
        <v>#N/A</v>
      </c>
      <c r="L8" s="76" t="e">
        <f>INDEX(Закупка!$EY$13:$GX$1048576,VLOOKUP($B$6,Закупка!$G$13:$GX$1048576,42,0),HLOOKUP(L$1,Закупка!$EY$8:$GX$12,5,0))</f>
        <v>#N/A</v>
      </c>
      <c r="M8" s="76" t="e">
        <f>INDEX(Закупка!$EY$13:$GX$1048576,VLOOKUP($B$6,Закупка!$G$13:$GX$1048576,42,0),HLOOKUP(M$1,Закупка!$EY$8:$GX$12,5,0))</f>
        <v>#N/A</v>
      </c>
      <c r="N8" s="76" t="e">
        <f>INDEX(Закупка!$EY$13:$GX$1048576,VLOOKUP($B$6,Закупка!$G$13:$GX$1048576,42,0),HLOOKUP(N$1,Закупка!$EY$8:$GX$12,5,0))</f>
        <v>#N/A</v>
      </c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76"/>
      <c r="AH8" s="76"/>
      <c r="AI8" s="76"/>
      <c r="AJ8" s="76"/>
      <c r="AK8" s="76"/>
      <c r="AL8" s="76"/>
      <c r="AM8" s="76"/>
      <c r="AN8" s="76"/>
      <c r="AO8" s="76"/>
      <c r="AP8" s="76"/>
      <c r="AQ8" s="76"/>
      <c r="AR8" s="76"/>
      <c r="AS8" s="76"/>
      <c r="AT8" s="76"/>
      <c r="AU8" s="76"/>
      <c r="AV8" s="76"/>
      <c r="AW8" s="76"/>
      <c r="AX8" s="76"/>
      <c r="AY8" s="76"/>
      <c r="AZ8" s="76"/>
      <c r="BA8" s="76"/>
      <c r="BB8" s="76"/>
      <c r="BC8" s="76"/>
      <c r="BD8" s="77"/>
    </row>
    <row r="9" spans="1:56">
      <c r="A9" t="s">
        <v>46</v>
      </c>
      <c r="B9" s="71" t="s">
        <v>38</v>
      </c>
      <c r="C9" s="71">
        <f t="shared" si="1"/>
        <v>7</v>
      </c>
      <c r="D9" s="93" t="s">
        <v>39</v>
      </c>
      <c r="E9" s="74" t="e">
        <f>INDEX(Закупка!$AT$13:$CS$1048576,VLOOKUP($B$9,Закупка!$G$13:$GX$1048576,42,0),HLOOKUP(E$1,Закупка!$AT$8:$CS$12,5,0))</f>
        <v>#N/A</v>
      </c>
      <c r="F9" s="74" t="e">
        <f>INDEX(Закупка!$AT$13:$CS$1048576,VLOOKUP($B$9,Закупка!$G$13:$GX$1048576,42,0),HLOOKUP(F$1,Закупка!$AT$8:$CS$12,5,0))</f>
        <v>#N/A</v>
      </c>
      <c r="G9" s="74" t="e">
        <f>INDEX(Закупка!$AT$13:$CS$1048576,VLOOKUP($B$9,Закупка!$G$13:$GX$1048576,42,0),HLOOKUP(G$1,Закупка!$AT$8:$CS$12,5,0))</f>
        <v>#N/A</v>
      </c>
      <c r="H9" s="74" t="e">
        <f>INDEX(Закупка!$AT$13:$CS$1048576,VLOOKUP($B$9,Закупка!$G$13:$GX$1048576,42,0),HLOOKUP(H$1,Закупка!$AT$8:$CS$12,5,0))</f>
        <v>#N/A</v>
      </c>
      <c r="I9" s="74" t="e">
        <f>INDEX(Закупка!$AT$13:$CS$1048576,VLOOKUP($B$9,Закупка!$G$13:$GX$1048576,42,0),HLOOKUP(I$1,Закупка!$AT$8:$CS$12,5,0))</f>
        <v>#N/A</v>
      </c>
      <c r="J9" s="74" t="e">
        <f>INDEX(Закупка!$AT$13:$CS$1048576,VLOOKUP($B$9,Закупка!$G$13:$GX$1048576,42,0),HLOOKUP(J$1,Закупка!$AT$8:$CS$12,5,0))</f>
        <v>#N/A</v>
      </c>
      <c r="K9" s="74" t="e">
        <f>INDEX(Закупка!$AT$13:$CS$1048576,VLOOKUP($B$9,Закупка!$G$13:$GX$1048576,42,0),HLOOKUP(K$1,Закупка!$AT$8:$CS$12,5,0))</f>
        <v>#N/A</v>
      </c>
      <c r="L9" s="74" t="e">
        <f>INDEX(Закупка!$AT$13:$CS$1048576,VLOOKUP($B$9,Закупка!$G$13:$GX$1048576,42,0),HLOOKUP(L$1,Закупка!$AT$8:$CS$12,5,0))</f>
        <v>#N/A</v>
      </c>
      <c r="M9" s="74" t="e">
        <f>INDEX(Закупка!$AT$13:$CS$1048576,VLOOKUP($B$9,Закупка!$G$13:$GX$1048576,42,0),HLOOKUP(M$1,Закупка!$AT$8:$CS$12,5,0))</f>
        <v>#N/A</v>
      </c>
      <c r="N9" s="74" t="e">
        <f>INDEX(Закупка!$AT$13:$CS$1048576,VLOOKUP($B$9,Закупка!$G$13:$GX$1048576,42,0),HLOOKUP(N$1,Закупка!$AT$8:$CS$12,5,0))</f>
        <v>#N/A</v>
      </c>
      <c r="O9" s="74" t="e">
        <f>INDEX(Закупка!$AT$13:$CS$1048576,VLOOKUP($B$9,Закупка!$G$13:$GX$1048576,42,0),HLOOKUP(O$1,Закупка!$AT$8:$CS$12,5,0))</f>
        <v>#N/A</v>
      </c>
      <c r="P9" s="74" t="e">
        <f>INDEX(Закупка!$AT$13:$CS$1048576,VLOOKUP($B$9,Закупка!$G$13:$GX$1048576,42,0),HLOOKUP(P$1,Закупка!$AT$8:$CS$12,5,0))</f>
        <v>#N/A</v>
      </c>
      <c r="Q9" s="74" t="e">
        <f>INDEX(Закупка!$AT$13:$CS$1048576,VLOOKUP($B$9,Закупка!$G$13:$GX$1048576,42,0),HLOOKUP(Q$1,Закупка!$AT$8:$CS$12,5,0))</f>
        <v>#N/A</v>
      </c>
      <c r="R9" s="74" t="e">
        <f>INDEX(Закупка!$AT$13:$CS$1048576,VLOOKUP($B$9,Закупка!$G$13:$GX$1048576,42,0),HLOOKUP(R$1,Закупка!$AT$8:$CS$12,5,0))</f>
        <v>#N/A</v>
      </c>
      <c r="S9" s="74" t="e">
        <f>INDEX(Закупка!$AT$13:$CS$1048576,VLOOKUP($B$9,Закупка!$G$13:$GX$1048576,42,0),HLOOKUP(S$1,Закупка!$AT$8:$CS$12,5,0))</f>
        <v>#N/A</v>
      </c>
      <c r="T9" s="74" t="e">
        <f>INDEX(Закупка!$AT$13:$CS$1048576,VLOOKUP($B$9,Закупка!$G$13:$GX$1048576,42,0),HLOOKUP(T$1,Закупка!$AT$8:$CS$12,5,0))</f>
        <v>#N/A</v>
      </c>
      <c r="U9" s="74" t="e">
        <f>INDEX(Закупка!$AT$13:$CS$1048576,VLOOKUP($B$9,Закупка!$G$13:$GX$1048576,42,0),HLOOKUP(U$1,Закупка!$AT$8:$CS$12,5,0))</f>
        <v>#N/A</v>
      </c>
      <c r="V9" s="74" t="e">
        <f>INDEX(Закупка!$AT$13:$CS$1048576,VLOOKUP($B$9,Закупка!$G$13:$GX$1048576,42,0),HLOOKUP(V$1,Закупка!$AT$8:$CS$12,5,0))</f>
        <v>#N/A</v>
      </c>
      <c r="W9" s="74" t="e">
        <f>INDEX(Закупка!$AT$13:$CS$1048576,VLOOKUP($B$9,Закупка!$G$13:$GX$1048576,42,0),HLOOKUP(W$1,Закупка!$AT$8:$CS$12,5,0))</f>
        <v>#N/A</v>
      </c>
      <c r="X9" s="74" t="e">
        <f>INDEX(Закупка!$AT$13:$CS$1048576,VLOOKUP($B$9,Закупка!$G$13:$GX$1048576,42,0),HLOOKUP(X$1,Закупка!$AT$8:$CS$12,5,0))</f>
        <v>#N/A</v>
      </c>
      <c r="Y9" s="74" t="e">
        <f>INDEX(Закупка!$AT$13:$CS$1048576,VLOOKUP($B$9,Закупка!$G$13:$GX$1048576,42,0),HLOOKUP(Y$1,Закупка!$AT$8:$CS$12,5,0))</f>
        <v>#N/A</v>
      </c>
      <c r="Z9" s="74" t="e">
        <f>INDEX(Закупка!$AT$13:$CS$1048576,VLOOKUP($B$9,Закупка!$G$13:$GX$1048576,42,0),HLOOKUP(Z$1,Закупка!$AT$8:$CS$12,5,0))</f>
        <v>#N/A</v>
      </c>
      <c r="AA9" s="74" t="e">
        <f>INDEX(Закупка!$AT$13:$CS$1048576,VLOOKUP($B$9,Закупка!$G$13:$GX$1048576,42,0),HLOOKUP(AA$1,Закупка!$AT$8:$CS$12,5,0))</f>
        <v>#N/A</v>
      </c>
      <c r="AB9" s="74" t="e">
        <f>INDEX(Закупка!$AT$13:$CS$1048576,VLOOKUP($B$9,Закупка!$G$13:$GX$1048576,42,0),HLOOKUP(AB$1,Закупка!$AT$8:$CS$12,5,0))</f>
        <v>#N/A</v>
      </c>
      <c r="AC9" s="74" t="e">
        <f>INDEX(Закупка!$AT$13:$CS$1048576,VLOOKUP($B$9,Закупка!$G$13:$GX$1048576,42,0),HLOOKUP(AC$1,Закупка!$AT$8:$CS$12,5,0))</f>
        <v>#N/A</v>
      </c>
      <c r="AD9" s="74" t="e">
        <f>INDEX(Закупка!$AT$13:$CS$1048576,VLOOKUP($B$9,Закупка!$G$13:$GX$1048576,42,0),HLOOKUP(AD$1,Закупка!$AT$8:$CS$12,5,0))</f>
        <v>#N/A</v>
      </c>
      <c r="AE9" s="74" t="e">
        <f>INDEX(Закупка!$AT$13:$CS$1048576,VLOOKUP($B$9,Закупка!$G$13:$GX$1048576,42,0),HLOOKUP(AE$1,Закупка!$AT$8:$CS$12,5,0))</f>
        <v>#N/A</v>
      </c>
      <c r="AF9" s="74" t="e">
        <f>INDEX(Закупка!$AT$13:$CS$1048576,VLOOKUP($B$9,Закупка!$G$13:$GX$1048576,42,0),HLOOKUP(AF$1,Закупка!$AT$8:$CS$12,5,0))</f>
        <v>#N/A</v>
      </c>
      <c r="AG9" s="74" t="e">
        <f>INDEX(Закупка!$AT$13:$CS$1048576,VLOOKUP($B$9,Закупка!$G$13:$GX$1048576,42,0),HLOOKUP(AG$1,Закупка!$AT$8:$CS$12,5,0))</f>
        <v>#N/A</v>
      </c>
      <c r="AH9" s="74" t="e">
        <f>INDEX(Закупка!$AT$13:$CS$1048576,VLOOKUP($B$9,Закупка!$G$13:$GX$1048576,42,0),HLOOKUP(AH$1,Закупка!$AT$8:$CS$12,5,0))</f>
        <v>#N/A</v>
      </c>
      <c r="AI9" s="74" t="e">
        <f>INDEX(Закупка!$AT$13:$CS$1048576,VLOOKUP($B$9,Закупка!$G$13:$GX$1048576,42,0),HLOOKUP(AI$1,Закупка!$AT$8:$CS$12,5,0))</f>
        <v>#N/A</v>
      </c>
      <c r="AJ9" s="74" t="e">
        <f>INDEX(Закупка!$AT$13:$CS$1048576,VLOOKUP($B$9,Закупка!$G$13:$GX$1048576,42,0),HLOOKUP(AJ$1,Закупка!$AT$8:$CS$12,5,0))</f>
        <v>#N/A</v>
      </c>
      <c r="AK9" s="74" t="e">
        <f>INDEX(Закупка!$AT$13:$CS$1048576,VLOOKUP($B$9,Закупка!$G$13:$GX$1048576,42,0),HLOOKUP(AK$1,Закупка!$AT$8:$CS$12,5,0))</f>
        <v>#N/A</v>
      </c>
      <c r="AL9" s="74" t="e">
        <f>INDEX(Закупка!$AT$13:$CS$1048576,VLOOKUP($B$9,Закупка!$G$13:$GX$1048576,42,0),HLOOKUP(AL$1,Закупка!$AT$8:$CS$12,5,0))</f>
        <v>#N/A</v>
      </c>
      <c r="AM9" s="74" t="e">
        <f>INDEX(Закупка!$AT$13:$CS$1048576,VLOOKUP($B$9,Закупка!$G$13:$GX$1048576,42,0),HLOOKUP(AM$1,Закупка!$AT$8:$CS$12,5,0))</f>
        <v>#N/A</v>
      </c>
      <c r="AN9" s="74" t="e">
        <f>INDEX(Закупка!$AT$13:$CS$1048576,VLOOKUP($B$9,Закупка!$G$13:$GX$1048576,42,0),HLOOKUP(AN$1,Закупка!$AT$8:$CS$12,5,0))</f>
        <v>#N/A</v>
      </c>
      <c r="AO9" s="74" t="e">
        <f>INDEX(Закупка!$AT$13:$CS$1048576,VLOOKUP($B$9,Закупка!$G$13:$GX$1048576,42,0),HLOOKUP(AO$1,Закупка!$AT$8:$CS$12,5,0))</f>
        <v>#N/A</v>
      </c>
      <c r="AP9" s="74" t="e">
        <f>INDEX(Закупка!$AT$13:$CS$1048576,VLOOKUP($B$9,Закупка!$G$13:$GX$1048576,42,0),HLOOKUP(AP$1,Закупка!$AT$8:$CS$12,5,0))</f>
        <v>#N/A</v>
      </c>
      <c r="AQ9" s="74" t="e">
        <f>INDEX(Закупка!$AT$13:$CS$1048576,VLOOKUP($B$9,Закупка!$G$13:$GX$1048576,42,0),HLOOKUP(AQ$1,Закупка!$AT$8:$CS$12,5,0))</f>
        <v>#N/A</v>
      </c>
      <c r="AR9" s="74" t="e">
        <f>INDEX(Закупка!$AT$13:$CS$1048576,VLOOKUP($B$9,Закупка!$G$13:$GX$1048576,42,0),HLOOKUP(AR$1,Закупка!$AT$8:$CS$12,5,0))</f>
        <v>#N/A</v>
      </c>
      <c r="AS9" s="74" t="e">
        <f>INDEX(Закупка!$AT$13:$CS$1048576,VLOOKUP($B$9,Закупка!$G$13:$GX$1048576,42,0),HLOOKUP(AS$1,Закупка!$AT$8:$CS$12,5,0))</f>
        <v>#N/A</v>
      </c>
      <c r="AT9" s="74" t="e">
        <f>INDEX(Закупка!$AT$13:$CS$1048576,VLOOKUP($B$9,Закупка!$G$13:$GX$1048576,42,0),HLOOKUP(AT$1,Закупка!$AT$8:$CS$12,5,0))</f>
        <v>#N/A</v>
      </c>
      <c r="AU9" s="74" t="e">
        <f>INDEX(Закупка!$AT$13:$CS$1048576,VLOOKUP($B$9,Закупка!$G$13:$GX$1048576,42,0),HLOOKUP(AU$1,Закупка!$AT$8:$CS$12,5,0))</f>
        <v>#N/A</v>
      </c>
      <c r="AV9" s="74" t="e">
        <f>INDEX(Закупка!$AT$13:$CS$1048576,VLOOKUP($B$9,Закупка!$G$13:$GX$1048576,42,0),HLOOKUP(AV$1,Закупка!$AT$8:$CS$12,5,0))</f>
        <v>#N/A</v>
      </c>
      <c r="AW9" s="74" t="e">
        <f>INDEX(Закупка!$AT$13:$CS$1048576,VLOOKUP($B$9,Закупка!$G$13:$GX$1048576,42,0),HLOOKUP(AW$1,Закупка!$AT$8:$CS$12,5,0))</f>
        <v>#N/A</v>
      </c>
      <c r="AX9" s="74" t="e">
        <f>INDEX(Закупка!$AT$13:$CS$1048576,VLOOKUP($B$9,Закупка!$G$13:$GX$1048576,42,0),HLOOKUP(AX$1,Закупка!$AT$8:$CS$12,5,0))</f>
        <v>#N/A</v>
      </c>
      <c r="AY9" s="74" t="e">
        <f>INDEX(Закупка!$AT$13:$CS$1048576,VLOOKUP($B$9,Закупка!$G$13:$GX$1048576,42,0),HLOOKUP(AY$1,Закупка!$AT$8:$CS$12,5,0))</f>
        <v>#N/A</v>
      </c>
      <c r="AZ9" s="74" t="e">
        <f>INDEX(Закупка!$AT$13:$CS$1048576,VLOOKUP($B$9,Закупка!$G$13:$GX$1048576,42,0),HLOOKUP(AZ$1,Закупка!$AT$8:$CS$12,5,0))</f>
        <v>#N/A</v>
      </c>
      <c r="BA9" s="74" t="e">
        <f>INDEX(Закупка!$AT$13:$CS$1048576,VLOOKUP($B$9,Закупка!$G$13:$GX$1048576,42,0),HLOOKUP(BA$1,Закупка!$AT$8:$CS$12,5,0))</f>
        <v>#N/A</v>
      </c>
      <c r="BB9" s="74" t="e">
        <f>INDEX(Закупка!$AT$13:$CS$1048576,VLOOKUP($B$9,Закупка!$G$13:$GX$1048576,42,0),HLOOKUP(BB$1,Закупка!$AT$8:$CS$12,5,0))</f>
        <v>#N/A</v>
      </c>
      <c r="BC9" s="74" t="e">
        <f>INDEX(Закупка!$AT$13:$CS$1048576,VLOOKUP($B$9,Закупка!$G$13:$GX$1048576,42,0),HLOOKUP(BC$1,Закупка!$AT$8:$CS$12,5,0))</f>
        <v>#N/A</v>
      </c>
      <c r="BD9" s="75" t="e">
        <f>INDEX(Закупка!$AT$13:$CS$1048576,VLOOKUP($B$9,Закупка!$G$13:$GX$1048576,42,0),HLOOKUP(BD$1,Закупка!$AT$8:$CS$12,5,0))</f>
        <v>#N/A</v>
      </c>
    </row>
    <row r="10" spans="1:56">
      <c r="A10" t="s">
        <v>46</v>
      </c>
      <c r="B10" s="72"/>
      <c r="C10" s="72">
        <f t="shared" si="1"/>
        <v>8</v>
      </c>
      <c r="D10" s="94" t="s">
        <v>42</v>
      </c>
      <c r="E10" s="78"/>
      <c r="F10" s="78"/>
      <c r="G10" s="78"/>
      <c r="H10" s="78"/>
      <c r="I10" s="78"/>
      <c r="J10" s="78"/>
      <c r="K10" s="78"/>
      <c r="L10" s="78"/>
      <c r="M10" s="78"/>
      <c r="N10" s="78" t="e">
        <f>INDEX(Закупка!$CW$13:$EV$1048576,VLOOKUP($B$9,Закупка!$G$13:$GX$1048576,42,0),HLOOKUP(N$1,Закупка!$CW$8:$EV$12,5,0))</f>
        <v>#N/A</v>
      </c>
      <c r="O10" s="78" t="e">
        <f>INDEX(Закупка!$CW$13:$EV$1048576,VLOOKUP($B$9,Закупка!$G$13:$GX$1048576,42,0),HLOOKUP(O$1,Закупка!$CW$8:$EV$12,5,0))</f>
        <v>#N/A</v>
      </c>
      <c r="P10" s="78" t="e">
        <f>INDEX(Закупка!$CW$13:$EV$1048576,VLOOKUP($B$9,Закупка!$G$13:$GX$1048576,42,0),HLOOKUP(P$1,Закупка!$CW$8:$EV$12,5,0))</f>
        <v>#N/A</v>
      </c>
      <c r="Q10" s="78" t="e">
        <f>INDEX(Закупка!$CW$13:$EV$1048576,VLOOKUP($B$9,Закупка!$G$13:$GX$1048576,42,0),HLOOKUP(Q$1,Закупка!$CW$8:$EV$12,5,0))</f>
        <v>#N/A</v>
      </c>
      <c r="R10" s="78" t="e">
        <f>INDEX(Закупка!$CW$13:$EV$1048576,VLOOKUP($B$9,Закупка!$G$13:$GX$1048576,42,0),HLOOKUP(R$1,Закупка!$CW$8:$EV$12,5,0))</f>
        <v>#N/A</v>
      </c>
      <c r="S10" s="78" t="e">
        <f>INDEX(Закупка!$CW$13:$EV$1048576,VLOOKUP($B$9,Закупка!$G$13:$GX$1048576,42,0),HLOOKUP(S$1,Закупка!$CW$8:$EV$12,5,0))</f>
        <v>#N/A</v>
      </c>
      <c r="T10" s="78" t="e">
        <f>INDEX(Закупка!$CW$13:$EV$1048576,VLOOKUP($B$9,Закупка!$G$13:$GX$1048576,42,0),HLOOKUP(T$1,Закупка!$CW$8:$EV$12,5,0))</f>
        <v>#N/A</v>
      </c>
      <c r="U10" s="78" t="e">
        <f>INDEX(Закупка!$CW$13:$EV$1048576,VLOOKUP($B$9,Закупка!$G$13:$GX$1048576,42,0),HLOOKUP(U$1,Закупка!$CW$8:$EV$12,5,0))</f>
        <v>#N/A</v>
      </c>
      <c r="V10" s="78" t="e">
        <f>INDEX(Закупка!$CW$13:$EV$1048576,VLOOKUP($B$9,Закупка!$G$13:$GX$1048576,42,0),HLOOKUP(V$1,Закупка!$CW$8:$EV$12,5,0))</f>
        <v>#N/A</v>
      </c>
      <c r="W10" s="78" t="e">
        <f>INDEX(Закупка!$CW$13:$EV$1048576,VLOOKUP($B$9,Закупка!$G$13:$GX$1048576,42,0),HLOOKUP(W$1,Закупка!$CW$8:$EV$12,5,0))</f>
        <v>#N/A</v>
      </c>
      <c r="X10" s="78" t="e">
        <f>INDEX(Закупка!$CW$13:$EV$1048576,VLOOKUP($B$9,Закупка!$G$13:$GX$1048576,42,0),HLOOKUP(X$1,Закупка!$CW$8:$EV$12,5,0))</f>
        <v>#N/A</v>
      </c>
      <c r="Y10" s="78" t="e">
        <f>INDEX(Закупка!$CW$13:$EV$1048576,VLOOKUP($B$9,Закупка!$G$13:$GX$1048576,42,0),HLOOKUP(Y$1,Закупка!$CW$8:$EV$12,5,0))</f>
        <v>#N/A</v>
      </c>
      <c r="Z10" s="78" t="e">
        <f>INDEX(Закупка!$CW$13:$EV$1048576,VLOOKUP($B$9,Закупка!$G$13:$GX$1048576,42,0),HLOOKUP(Z$1,Закупка!$CW$8:$EV$12,5,0))</f>
        <v>#N/A</v>
      </c>
      <c r="AA10" s="78" t="e">
        <f>INDEX(Закупка!$CW$13:$EV$1048576,VLOOKUP($B$9,Закупка!$G$13:$GX$1048576,42,0),HLOOKUP(AA$1,Закупка!$CW$8:$EV$12,5,0))</f>
        <v>#N/A</v>
      </c>
      <c r="AB10" s="78" t="e">
        <f>INDEX(Закупка!$CW$13:$EV$1048576,VLOOKUP($B$9,Закупка!$G$13:$GX$1048576,42,0),HLOOKUP(AB$1,Закупка!$CW$8:$EV$12,5,0))</f>
        <v>#N/A</v>
      </c>
      <c r="AC10" s="78" t="e">
        <f>INDEX(Закупка!$CW$13:$EV$1048576,VLOOKUP($B$9,Закупка!$G$13:$GX$1048576,42,0),HLOOKUP(AC$1,Закупка!$CW$8:$EV$12,5,0))</f>
        <v>#N/A</v>
      </c>
      <c r="AD10" s="78" t="e">
        <f>INDEX(Закупка!$CW$13:$EV$1048576,VLOOKUP($B$9,Закупка!$G$13:$GX$1048576,42,0),HLOOKUP(AD$1,Закупка!$CW$8:$EV$12,5,0))</f>
        <v>#N/A</v>
      </c>
      <c r="AE10" s="78" t="e">
        <f>INDEX(Закупка!$CW$13:$EV$1048576,VLOOKUP($B$9,Закупка!$G$13:$GX$1048576,42,0),HLOOKUP(AE$1,Закупка!$CW$8:$EV$12,5,0))</f>
        <v>#N/A</v>
      </c>
      <c r="AF10" s="78" t="e">
        <f>INDEX(Закупка!$CW$13:$EV$1048576,VLOOKUP($B$9,Закупка!$G$13:$GX$1048576,42,0),HLOOKUP(AF$1,Закупка!$CW$8:$EV$12,5,0))</f>
        <v>#N/A</v>
      </c>
      <c r="AG10" s="78" t="e">
        <f>INDEX(Закупка!$CW$13:$EV$1048576,VLOOKUP($B$9,Закупка!$G$13:$GX$1048576,42,0),HLOOKUP(AG$1,Закупка!$CW$8:$EV$12,5,0))</f>
        <v>#N/A</v>
      </c>
      <c r="AH10" s="78" t="e">
        <f>INDEX(Закупка!$CW$13:$EV$1048576,VLOOKUP($B$9,Закупка!$G$13:$GX$1048576,42,0),HLOOKUP(AH$1,Закупка!$CW$8:$EV$12,5,0))</f>
        <v>#N/A</v>
      </c>
      <c r="AI10" s="78" t="e">
        <f>INDEX(Закупка!$CW$13:$EV$1048576,VLOOKUP($B$9,Закупка!$G$13:$GX$1048576,42,0),HLOOKUP(AI$1,Закупка!$CW$8:$EV$12,5,0))</f>
        <v>#N/A</v>
      </c>
      <c r="AJ10" s="78" t="e">
        <f>INDEX(Закупка!$CW$13:$EV$1048576,VLOOKUP($B$9,Закупка!$G$13:$GX$1048576,42,0),HLOOKUP(AJ$1,Закупка!$CW$8:$EV$12,5,0))</f>
        <v>#N/A</v>
      </c>
      <c r="AK10" s="78" t="e">
        <f>INDEX(Закупка!$CW$13:$EV$1048576,VLOOKUP($B$9,Закупка!$G$13:$GX$1048576,42,0),HLOOKUP(AK$1,Закупка!$CW$8:$EV$12,5,0))</f>
        <v>#N/A</v>
      </c>
      <c r="AL10" s="78" t="e">
        <f>INDEX(Закупка!$CW$13:$EV$1048576,VLOOKUP($B$9,Закупка!$G$13:$GX$1048576,42,0),HLOOKUP(AL$1,Закупка!$CW$8:$EV$12,5,0))</f>
        <v>#N/A</v>
      </c>
      <c r="AM10" s="78" t="e">
        <f>INDEX(Закупка!$CW$13:$EV$1048576,VLOOKUP($B$9,Закупка!$G$13:$GX$1048576,42,0),HLOOKUP(AM$1,Закупка!$CW$8:$EV$12,5,0))</f>
        <v>#N/A</v>
      </c>
      <c r="AN10" s="78" t="e">
        <f>INDEX(Закупка!$CW$13:$EV$1048576,VLOOKUP($B$9,Закупка!$G$13:$GX$1048576,42,0),HLOOKUP(AN$1,Закупка!$CW$8:$EV$12,5,0))</f>
        <v>#N/A</v>
      </c>
      <c r="AO10" s="78" t="e">
        <f>INDEX(Закупка!$CW$13:$EV$1048576,VLOOKUP($B$9,Закупка!$G$13:$GX$1048576,42,0),HLOOKUP(AO$1,Закупка!$CW$8:$EV$12,5,0))</f>
        <v>#N/A</v>
      </c>
      <c r="AP10" s="78" t="e">
        <f>INDEX(Закупка!$CW$13:$EV$1048576,VLOOKUP($B$9,Закупка!$G$13:$GX$1048576,42,0),HLOOKUP(AP$1,Закупка!$CW$8:$EV$12,5,0))</f>
        <v>#N/A</v>
      </c>
      <c r="AQ10" s="78" t="e">
        <f>INDEX(Закупка!$CW$13:$EV$1048576,VLOOKUP($B$9,Закупка!$G$13:$GX$1048576,42,0),HLOOKUP(AQ$1,Закупка!$CW$8:$EV$12,5,0))</f>
        <v>#N/A</v>
      </c>
      <c r="AR10" s="78" t="e">
        <f>INDEX(Закупка!$CW$13:$EV$1048576,VLOOKUP($B$9,Закупка!$G$13:$GX$1048576,42,0),HLOOKUP(AR$1,Закупка!$CW$8:$EV$12,5,0))</f>
        <v>#N/A</v>
      </c>
      <c r="AS10" s="78" t="e">
        <f>INDEX(Закупка!$CW$13:$EV$1048576,VLOOKUP($B$9,Закупка!$G$13:$GX$1048576,42,0),HLOOKUP(AS$1,Закупка!$CW$8:$EV$12,5,0))</f>
        <v>#N/A</v>
      </c>
      <c r="AT10" s="78" t="e">
        <f>INDEX(Закупка!$CW$13:$EV$1048576,VLOOKUP($B$9,Закупка!$G$13:$GX$1048576,42,0),HLOOKUP(AT$1,Закупка!$CW$8:$EV$12,5,0))</f>
        <v>#N/A</v>
      </c>
      <c r="AU10" s="78" t="e">
        <f>INDEX(Закупка!$CW$13:$EV$1048576,VLOOKUP($B$9,Закупка!$G$13:$GX$1048576,42,0),HLOOKUP(AU$1,Закупка!$CW$8:$EV$12,5,0))</f>
        <v>#N/A</v>
      </c>
      <c r="AV10" s="78" t="e">
        <f>INDEX(Закупка!$CW$13:$EV$1048576,VLOOKUP($B$9,Закупка!$G$13:$GX$1048576,42,0),HLOOKUP(AV$1,Закупка!$CW$8:$EV$12,5,0))</f>
        <v>#N/A</v>
      </c>
      <c r="AW10" s="78" t="e">
        <f>INDEX(Закупка!$CW$13:$EV$1048576,VLOOKUP($B$9,Закупка!$G$13:$GX$1048576,42,0),HLOOKUP(AW$1,Закупка!$CW$8:$EV$12,5,0))</f>
        <v>#N/A</v>
      </c>
      <c r="AX10" s="78" t="e">
        <f>INDEX(Закупка!$CW$13:$EV$1048576,VLOOKUP($B$9,Закупка!$G$13:$GX$1048576,42,0),HLOOKUP(AX$1,Закупка!$CW$8:$EV$12,5,0))</f>
        <v>#N/A</v>
      </c>
      <c r="AY10" s="78" t="e">
        <f>INDEX(Закупка!$CW$13:$EV$1048576,VLOOKUP($B$9,Закупка!$G$13:$GX$1048576,42,0),HLOOKUP(AY$1,Закупка!$CW$8:$EV$12,5,0))</f>
        <v>#N/A</v>
      </c>
      <c r="AZ10" s="78" t="e">
        <f>INDEX(Закупка!$CW$13:$EV$1048576,VLOOKUP($B$9,Закупка!$G$13:$GX$1048576,42,0),HLOOKUP(AZ$1,Закупка!$CW$8:$EV$12,5,0))</f>
        <v>#N/A</v>
      </c>
      <c r="BA10" s="78" t="e">
        <f>INDEX(Закупка!$CW$13:$EV$1048576,VLOOKUP($B$9,Закупка!$G$13:$GX$1048576,42,0),HLOOKUP(BA$1,Закупка!$CW$8:$EV$12,5,0))</f>
        <v>#N/A</v>
      </c>
      <c r="BB10" s="78" t="e">
        <f>INDEX(Закупка!$CW$13:$EV$1048576,VLOOKUP($B$9,Закупка!$G$13:$GX$1048576,42,0),HLOOKUP(BB$1,Закупка!$CW$8:$EV$12,5,0))</f>
        <v>#N/A</v>
      </c>
      <c r="BC10" s="78" t="e">
        <f>INDEX(Закупка!$CW$13:$EV$1048576,VLOOKUP($B$9,Закупка!$G$13:$GX$1048576,42,0),HLOOKUP(BC$1,Закупка!$CW$8:$EV$12,5,0))</f>
        <v>#N/A</v>
      </c>
      <c r="BD10" s="79" t="e">
        <f>INDEX(Закупка!$CW$13:$EV$1048576,VLOOKUP($B$9,Закупка!$G$13:$GX$1048576,42,0),HLOOKUP(BD$1,Закупка!$CW$8:$EV$12,5,0))</f>
        <v>#N/A</v>
      </c>
    </row>
    <row r="11" spans="1:56" ht="15.75" thickBot="1">
      <c r="A11" t="s">
        <v>46</v>
      </c>
      <c r="B11" s="73"/>
      <c r="C11" s="73">
        <f t="shared" si="1"/>
        <v>9</v>
      </c>
      <c r="D11" s="95" t="s">
        <v>43</v>
      </c>
      <c r="E11" s="76" t="e">
        <f>INDEX(Закупка!$EY$13:$GX$1048576,VLOOKUP($B$9,Закупка!$G$13:$GX$1048576,42,0),HLOOKUP(E$1,Закупка!$EY$8:$GX$12,5,0))</f>
        <v>#N/A</v>
      </c>
      <c r="F11" s="76" t="e">
        <f>INDEX(Закупка!$EY$13:$GX$1048576,VLOOKUP($B$9,Закупка!$G$13:$GX$1048576,42,0),HLOOKUP(F$1,Закупка!$EY$8:$GX$12,5,0))</f>
        <v>#N/A</v>
      </c>
      <c r="G11" s="76" t="e">
        <f>INDEX(Закупка!$EY$13:$GX$1048576,VLOOKUP($B$9,Закупка!$G$13:$GX$1048576,42,0),HLOOKUP(G$1,Закупка!$EY$8:$GX$12,5,0))</f>
        <v>#N/A</v>
      </c>
      <c r="H11" s="76" t="e">
        <f>INDEX(Закупка!$EY$13:$GX$1048576,VLOOKUP($B$9,Закупка!$G$13:$GX$1048576,42,0),HLOOKUP(H$1,Закупка!$EY$8:$GX$12,5,0))</f>
        <v>#N/A</v>
      </c>
      <c r="I11" s="76" t="e">
        <f>INDEX(Закупка!$EY$13:$GX$1048576,VLOOKUP($B$9,Закупка!$G$13:$GX$1048576,42,0),HLOOKUP(I$1,Закупка!$EY$8:$GX$12,5,0))</f>
        <v>#N/A</v>
      </c>
      <c r="J11" s="76" t="e">
        <f>INDEX(Закупка!$EY$13:$GX$1048576,VLOOKUP($B$9,Закупка!$G$13:$GX$1048576,42,0),HLOOKUP(J$1,Закупка!$EY$8:$GX$12,5,0))</f>
        <v>#N/A</v>
      </c>
      <c r="K11" s="76" t="e">
        <f>INDEX(Закупка!$EY$13:$GX$1048576,VLOOKUP($B$9,Закупка!$G$13:$GX$1048576,42,0),HLOOKUP(K$1,Закупка!$EY$8:$GX$12,5,0))</f>
        <v>#N/A</v>
      </c>
      <c r="L11" s="76" t="e">
        <f>INDEX(Закупка!$EY$13:$GX$1048576,VLOOKUP($B$9,Закупка!$G$13:$GX$1048576,42,0),HLOOKUP(L$1,Закупка!$EY$8:$GX$12,5,0))</f>
        <v>#N/A</v>
      </c>
      <c r="M11" s="76" t="e">
        <f>INDEX(Закупка!$EY$13:$GX$1048576,VLOOKUP($B$9,Закупка!$G$13:$GX$1048576,42,0),HLOOKUP(M$1,Закупка!$EY$8:$GX$12,5,0))</f>
        <v>#N/A</v>
      </c>
      <c r="N11" s="76" t="e">
        <f>INDEX(Закупка!$EY$13:$GX$1048576,VLOOKUP($B$9,Закупка!$G$13:$GX$1048576,42,0),HLOOKUP(N$1,Закупка!$EY$8:$GX$12,5,0))</f>
        <v>#N/A</v>
      </c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  <c r="AM11" s="76"/>
      <c r="AN11" s="76"/>
      <c r="AO11" s="76"/>
      <c r="AP11" s="76"/>
      <c r="AQ11" s="76"/>
      <c r="AR11" s="76"/>
      <c r="AS11" s="76"/>
      <c r="AT11" s="76"/>
      <c r="AU11" s="76"/>
      <c r="AV11" s="76"/>
      <c r="AW11" s="76"/>
      <c r="AX11" s="76"/>
      <c r="AY11" s="76"/>
      <c r="AZ11" s="76"/>
      <c r="BA11" s="76"/>
      <c r="BB11" s="76"/>
      <c r="BC11" s="76"/>
      <c r="BD11" s="77"/>
    </row>
    <row r="12" spans="1:56">
      <c r="A12" t="s">
        <v>48</v>
      </c>
      <c r="B12" s="71" t="s">
        <v>5</v>
      </c>
      <c r="C12" s="71">
        <v>1</v>
      </c>
      <c r="D12" s="93" t="s">
        <v>50</v>
      </c>
      <c r="E12" s="81" t="e">
        <f>E3/$BD$3</f>
        <v>#N/A</v>
      </c>
      <c r="F12" s="81" t="e">
        <f t="shared" ref="F12:BD12" si="2">F3/$BD$3</f>
        <v>#N/A</v>
      </c>
      <c r="G12" s="81" t="e">
        <f t="shared" si="2"/>
        <v>#N/A</v>
      </c>
      <c r="H12" s="81" t="e">
        <f t="shared" si="2"/>
        <v>#N/A</v>
      </c>
      <c r="I12" s="81" t="e">
        <f t="shared" si="2"/>
        <v>#N/A</v>
      </c>
      <c r="J12" s="81" t="e">
        <f t="shared" si="2"/>
        <v>#N/A</v>
      </c>
      <c r="K12" s="81" t="e">
        <f t="shared" si="2"/>
        <v>#N/A</v>
      </c>
      <c r="L12" s="81" t="e">
        <f t="shared" si="2"/>
        <v>#N/A</v>
      </c>
      <c r="M12" s="81" t="e">
        <f t="shared" si="2"/>
        <v>#N/A</v>
      </c>
      <c r="N12" s="81" t="e">
        <f t="shared" si="2"/>
        <v>#N/A</v>
      </c>
      <c r="O12" s="81" t="e">
        <f t="shared" si="2"/>
        <v>#N/A</v>
      </c>
      <c r="P12" s="81" t="e">
        <f t="shared" si="2"/>
        <v>#N/A</v>
      </c>
      <c r="Q12" s="81" t="e">
        <f t="shared" si="2"/>
        <v>#N/A</v>
      </c>
      <c r="R12" s="81" t="e">
        <f t="shared" si="2"/>
        <v>#N/A</v>
      </c>
      <c r="S12" s="81" t="e">
        <f t="shared" si="2"/>
        <v>#N/A</v>
      </c>
      <c r="T12" s="81" t="e">
        <f t="shared" si="2"/>
        <v>#N/A</v>
      </c>
      <c r="U12" s="81" t="e">
        <f t="shared" si="2"/>
        <v>#N/A</v>
      </c>
      <c r="V12" s="81" t="e">
        <f t="shared" si="2"/>
        <v>#N/A</v>
      </c>
      <c r="W12" s="81" t="e">
        <f t="shared" si="2"/>
        <v>#N/A</v>
      </c>
      <c r="X12" s="81" t="e">
        <f t="shared" si="2"/>
        <v>#N/A</v>
      </c>
      <c r="Y12" s="81" t="e">
        <f t="shared" si="2"/>
        <v>#N/A</v>
      </c>
      <c r="Z12" s="81" t="e">
        <f t="shared" si="2"/>
        <v>#N/A</v>
      </c>
      <c r="AA12" s="81" t="e">
        <f t="shared" si="2"/>
        <v>#N/A</v>
      </c>
      <c r="AB12" s="81" t="e">
        <f t="shared" si="2"/>
        <v>#N/A</v>
      </c>
      <c r="AC12" s="81" t="e">
        <f t="shared" si="2"/>
        <v>#N/A</v>
      </c>
      <c r="AD12" s="81" t="e">
        <f t="shared" si="2"/>
        <v>#N/A</v>
      </c>
      <c r="AE12" s="81" t="e">
        <f t="shared" si="2"/>
        <v>#N/A</v>
      </c>
      <c r="AF12" s="81" t="e">
        <f t="shared" si="2"/>
        <v>#N/A</v>
      </c>
      <c r="AG12" s="81" t="e">
        <f t="shared" si="2"/>
        <v>#N/A</v>
      </c>
      <c r="AH12" s="81" t="e">
        <f t="shared" si="2"/>
        <v>#N/A</v>
      </c>
      <c r="AI12" s="81" t="e">
        <f t="shared" si="2"/>
        <v>#N/A</v>
      </c>
      <c r="AJ12" s="81" t="e">
        <f t="shared" si="2"/>
        <v>#N/A</v>
      </c>
      <c r="AK12" s="81" t="e">
        <f t="shared" si="2"/>
        <v>#N/A</v>
      </c>
      <c r="AL12" s="81" t="e">
        <f t="shared" si="2"/>
        <v>#N/A</v>
      </c>
      <c r="AM12" s="81" t="e">
        <f t="shared" si="2"/>
        <v>#N/A</v>
      </c>
      <c r="AN12" s="81" t="e">
        <f t="shared" si="2"/>
        <v>#N/A</v>
      </c>
      <c r="AO12" s="81" t="e">
        <f t="shared" si="2"/>
        <v>#N/A</v>
      </c>
      <c r="AP12" s="81" t="e">
        <f t="shared" si="2"/>
        <v>#N/A</v>
      </c>
      <c r="AQ12" s="81" t="e">
        <f t="shared" si="2"/>
        <v>#N/A</v>
      </c>
      <c r="AR12" s="81" t="e">
        <f t="shared" si="2"/>
        <v>#N/A</v>
      </c>
      <c r="AS12" s="81" t="e">
        <f t="shared" si="2"/>
        <v>#N/A</v>
      </c>
      <c r="AT12" s="81" t="e">
        <f t="shared" si="2"/>
        <v>#N/A</v>
      </c>
      <c r="AU12" s="81" t="e">
        <f t="shared" si="2"/>
        <v>#N/A</v>
      </c>
      <c r="AV12" s="81" t="e">
        <f t="shared" si="2"/>
        <v>#N/A</v>
      </c>
      <c r="AW12" s="81" t="e">
        <f t="shared" si="2"/>
        <v>#N/A</v>
      </c>
      <c r="AX12" s="81" t="e">
        <f t="shared" si="2"/>
        <v>#N/A</v>
      </c>
      <c r="AY12" s="81" t="e">
        <f t="shared" si="2"/>
        <v>#N/A</v>
      </c>
      <c r="AZ12" s="81" t="e">
        <f t="shared" si="2"/>
        <v>#N/A</v>
      </c>
      <c r="BA12" s="81" t="e">
        <f t="shared" si="2"/>
        <v>#N/A</v>
      </c>
      <c r="BB12" s="81" t="e">
        <f t="shared" si="2"/>
        <v>#N/A</v>
      </c>
      <c r="BC12" s="81" t="e">
        <f t="shared" si="2"/>
        <v>#N/A</v>
      </c>
      <c r="BD12" s="84" t="e">
        <f t="shared" si="2"/>
        <v>#N/A</v>
      </c>
    </row>
    <row r="13" spans="1:56">
      <c r="A13" t="s">
        <v>48</v>
      </c>
      <c r="B13" s="72"/>
      <c r="C13" s="72">
        <f>C12+1</f>
        <v>2</v>
      </c>
      <c r="D13" s="94" t="s">
        <v>51</v>
      </c>
      <c r="E13" s="82" t="e">
        <f>E4/$BD$3</f>
        <v>#N/A</v>
      </c>
      <c r="F13" s="82" t="e">
        <f t="shared" ref="F13:BD13" si="3">F4/$BD$3</f>
        <v>#N/A</v>
      </c>
      <c r="G13" s="82" t="e">
        <f t="shared" si="3"/>
        <v>#N/A</v>
      </c>
      <c r="H13" s="82" t="e">
        <f t="shared" si="3"/>
        <v>#N/A</v>
      </c>
      <c r="I13" s="82" t="e">
        <f t="shared" si="3"/>
        <v>#N/A</v>
      </c>
      <c r="J13" s="82" t="e">
        <f t="shared" si="3"/>
        <v>#N/A</v>
      </c>
      <c r="K13" s="82" t="e">
        <f t="shared" si="3"/>
        <v>#N/A</v>
      </c>
      <c r="L13" s="82" t="e">
        <f t="shared" si="3"/>
        <v>#N/A</v>
      </c>
      <c r="M13" s="82" t="e">
        <f t="shared" si="3"/>
        <v>#N/A</v>
      </c>
      <c r="N13" s="82" t="e">
        <f t="shared" si="3"/>
        <v>#N/A</v>
      </c>
      <c r="O13" s="82" t="e">
        <f t="shared" si="3"/>
        <v>#N/A</v>
      </c>
      <c r="P13" s="82" t="e">
        <f t="shared" si="3"/>
        <v>#N/A</v>
      </c>
      <c r="Q13" s="82" t="e">
        <f t="shared" si="3"/>
        <v>#N/A</v>
      </c>
      <c r="R13" s="82" t="e">
        <f t="shared" si="3"/>
        <v>#N/A</v>
      </c>
      <c r="S13" s="82" t="e">
        <f t="shared" si="3"/>
        <v>#N/A</v>
      </c>
      <c r="T13" s="82" t="e">
        <f t="shared" si="3"/>
        <v>#N/A</v>
      </c>
      <c r="U13" s="82" t="e">
        <f t="shared" si="3"/>
        <v>#N/A</v>
      </c>
      <c r="V13" s="82" t="e">
        <f t="shared" si="3"/>
        <v>#N/A</v>
      </c>
      <c r="W13" s="82" t="e">
        <f t="shared" si="3"/>
        <v>#N/A</v>
      </c>
      <c r="X13" s="82" t="e">
        <f t="shared" si="3"/>
        <v>#N/A</v>
      </c>
      <c r="Y13" s="82" t="e">
        <f t="shared" si="3"/>
        <v>#N/A</v>
      </c>
      <c r="Z13" s="82" t="e">
        <f t="shared" si="3"/>
        <v>#N/A</v>
      </c>
      <c r="AA13" s="82" t="e">
        <f t="shared" si="3"/>
        <v>#N/A</v>
      </c>
      <c r="AB13" s="82" t="e">
        <f t="shared" si="3"/>
        <v>#N/A</v>
      </c>
      <c r="AC13" s="82" t="e">
        <f t="shared" si="3"/>
        <v>#N/A</v>
      </c>
      <c r="AD13" s="82" t="e">
        <f t="shared" si="3"/>
        <v>#N/A</v>
      </c>
      <c r="AE13" s="82" t="e">
        <f t="shared" si="3"/>
        <v>#N/A</v>
      </c>
      <c r="AF13" s="82" t="e">
        <f t="shared" si="3"/>
        <v>#N/A</v>
      </c>
      <c r="AG13" s="82" t="e">
        <f t="shared" si="3"/>
        <v>#N/A</v>
      </c>
      <c r="AH13" s="82" t="e">
        <f t="shared" si="3"/>
        <v>#N/A</v>
      </c>
      <c r="AI13" s="82" t="e">
        <f t="shared" si="3"/>
        <v>#N/A</v>
      </c>
      <c r="AJ13" s="82" t="e">
        <f t="shared" si="3"/>
        <v>#N/A</v>
      </c>
      <c r="AK13" s="82" t="e">
        <f t="shared" si="3"/>
        <v>#N/A</v>
      </c>
      <c r="AL13" s="82" t="e">
        <f t="shared" si="3"/>
        <v>#N/A</v>
      </c>
      <c r="AM13" s="82" t="e">
        <f t="shared" si="3"/>
        <v>#N/A</v>
      </c>
      <c r="AN13" s="82" t="e">
        <f t="shared" si="3"/>
        <v>#N/A</v>
      </c>
      <c r="AO13" s="82" t="e">
        <f t="shared" si="3"/>
        <v>#N/A</v>
      </c>
      <c r="AP13" s="82" t="e">
        <f t="shared" si="3"/>
        <v>#N/A</v>
      </c>
      <c r="AQ13" s="82" t="e">
        <f t="shared" si="3"/>
        <v>#N/A</v>
      </c>
      <c r="AR13" s="82" t="e">
        <f t="shared" si="3"/>
        <v>#N/A</v>
      </c>
      <c r="AS13" s="82" t="e">
        <f t="shared" si="3"/>
        <v>#N/A</v>
      </c>
      <c r="AT13" s="82" t="e">
        <f t="shared" si="3"/>
        <v>#N/A</v>
      </c>
      <c r="AU13" s="82" t="e">
        <f t="shared" si="3"/>
        <v>#N/A</v>
      </c>
      <c r="AV13" s="82" t="e">
        <f t="shared" si="3"/>
        <v>#N/A</v>
      </c>
      <c r="AW13" s="82" t="e">
        <f t="shared" si="3"/>
        <v>#N/A</v>
      </c>
      <c r="AX13" s="82" t="e">
        <f t="shared" si="3"/>
        <v>#N/A</v>
      </c>
      <c r="AY13" s="82" t="e">
        <f t="shared" si="3"/>
        <v>#N/A</v>
      </c>
      <c r="AZ13" s="82" t="e">
        <f t="shared" si="3"/>
        <v>#N/A</v>
      </c>
      <c r="BA13" s="82" t="e">
        <f t="shared" si="3"/>
        <v>#N/A</v>
      </c>
      <c r="BB13" s="82" t="e">
        <f t="shared" si="3"/>
        <v>#N/A</v>
      </c>
      <c r="BC13" s="82" t="e">
        <f t="shared" si="3"/>
        <v>#N/A</v>
      </c>
      <c r="BD13" s="85" t="e">
        <f t="shared" si="3"/>
        <v>#N/A</v>
      </c>
    </row>
    <row r="14" spans="1:56" ht="15.75" thickBot="1">
      <c r="A14" t="s">
        <v>48</v>
      </c>
      <c r="B14" s="73"/>
      <c r="C14" s="73">
        <f t="shared" ref="C14:C20" si="4">C13+1</f>
        <v>3</v>
      </c>
      <c r="D14" s="95" t="s">
        <v>52</v>
      </c>
      <c r="E14" s="83" t="e">
        <f>E5/$BD$3</f>
        <v>#N/A</v>
      </c>
      <c r="F14" s="83" t="e">
        <f t="shared" ref="F14:AK14" si="5">F5/$BD$3</f>
        <v>#N/A</v>
      </c>
      <c r="G14" s="83" t="e">
        <f t="shared" si="5"/>
        <v>#N/A</v>
      </c>
      <c r="H14" s="83" t="e">
        <f t="shared" si="5"/>
        <v>#N/A</v>
      </c>
      <c r="I14" s="83" t="e">
        <f t="shared" si="5"/>
        <v>#N/A</v>
      </c>
      <c r="J14" s="83" t="e">
        <f t="shared" si="5"/>
        <v>#N/A</v>
      </c>
      <c r="K14" s="83" t="e">
        <f t="shared" si="5"/>
        <v>#N/A</v>
      </c>
      <c r="L14" s="83" t="e">
        <f t="shared" si="5"/>
        <v>#N/A</v>
      </c>
      <c r="M14" s="83" t="e">
        <f t="shared" si="5"/>
        <v>#N/A</v>
      </c>
      <c r="N14" s="83" t="e">
        <f t="shared" si="5"/>
        <v>#N/A</v>
      </c>
      <c r="O14" s="83" t="e">
        <f t="shared" si="5"/>
        <v>#N/A</v>
      </c>
      <c r="P14" s="83" t="e">
        <f t="shared" si="5"/>
        <v>#N/A</v>
      </c>
      <c r="Q14" s="83" t="e">
        <f t="shared" si="5"/>
        <v>#N/A</v>
      </c>
      <c r="R14" s="83" t="e">
        <f t="shared" si="5"/>
        <v>#N/A</v>
      </c>
      <c r="S14" s="83" t="e">
        <f t="shared" si="5"/>
        <v>#N/A</v>
      </c>
      <c r="T14" s="83" t="e">
        <f t="shared" si="5"/>
        <v>#N/A</v>
      </c>
      <c r="U14" s="83" t="e">
        <f t="shared" si="5"/>
        <v>#N/A</v>
      </c>
      <c r="V14" s="83" t="e">
        <f t="shared" si="5"/>
        <v>#N/A</v>
      </c>
      <c r="W14" s="83" t="e">
        <f t="shared" si="5"/>
        <v>#N/A</v>
      </c>
      <c r="X14" s="83" t="e">
        <f t="shared" si="5"/>
        <v>#N/A</v>
      </c>
      <c r="Y14" s="83" t="e">
        <f t="shared" si="5"/>
        <v>#N/A</v>
      </c>
      <c r="Z14" s="83" t="e">
        <f t="shared" si="5"/>
        <v>#N/A</v>
      </c>
      <c r="AA14" s="83" t="e">
        <f t="shared" si="5"/>
        <v>#N/A</v>
      </c>
      <c r="AB14" s="83" t="e">
        <f t="shared" si="5"/>
        <v>#N/A</v>
      </c>
      <c r="AC14" s="83" t="e">
        <f t="shared" si="5"/>
        <v>#N/A</v>
      </c>
      <c r="AD14" s="83" t="e">
        <f t="shared" si="5"/>
        <v>#N/A</v>
      </c>
      <c r="AE14" s="83" t="e">
        <f t="shared" si="5"/>
        <v>#N/A</v>
      </c>
      <c r="AF14" s="83" t="e">
        <f t="shared" si="5"/>
        <v>#N/A</v>
      </c>
      <c r="AG14" s="83" t="e">
        <f t="shared" si="5"/>
        <v>#N/A</v>
      </c>
      <c r="AH14" s="83" t="e">
        <f t="shared" si="5"/>
        <v>#N/A</v>
      </c>
      <c r="AI14" s="83" t="e">
        <f t="shared" si="5"/>
        <v>#N/A</v>
      </c>
      <c r="AJ14" s="83" t="e">
        <f t="shared" si="5"/>
        <v>#N/A</v>
      </c>
      <c r="AK14" s="83" t="e">
        <f t="shared" si="5"/>
        <v>#N/A</v>
      </c>
      <c r="AL14" s="83" t="e">
        <f t="shared" ref="AL14:BD14" si="6">AL5/$BD$3</f>
        <v>#N/A</v>
      </c>
      <c r="AM14" s="83" t="e">
        <f t="shared" si="6"/>
        <v>#N/A</v>
      </c>
      <c r="AN14" s="83" t="e">
        <f t="shared" si="6"/>
        <v>#N/A</v>
      </c>
      <c r="AO14" s="83" t="e">
        <f t="shared" si="6"/>
        <v>#N/A</v>
      </c>
      <c r="AP14" s="83" t="e">
        <f t="shared" si="6"/>
        <v>#N/A</v>
      </c>
      <c r="AQ14" s="83" t="e">
        <f t="shared" si="6"/>
        <v>#N/A</v>
      </c>
      <c r="AR14" s="83" t="e">
        <f t="shared" si="6"/>
        <v>#N/A</v>
      </c>
      <c r="AS14" s="83" t="e">
        <f t="shared" si="6"/>
        <v>#N/A</v>
      </c>
      <c r="AT14" s="83" t="e">
        <f t="shared" si="6"/>
        <v>#N/A</v>
      </c>
      <c r="AU14" s="83" t="e">
        <f t="shared" si="6"/>
        <v>#N/A</v>
      </c>
      <c r="AV14" s="83" t="e">
        <f t="shared" si="6"/>
        <v>#N/A</v>
      </c>
      <c r="AW14" s="83" t="e">
        <f t="shared" si="6"/>
        <v>#N/A</v>
      </c>
      <c r="AX14" s="83" t="e">
        <f t="shared" si="6"/>
        <v>#N/A</v>
      </c>
      <c r="AY14" s="83" t="e">
        <f t="shared" si="6"/>
        <v>#N/A</v>
      </c>
      <c r="AZ14" s="83" t="e">
        <f t="shared" si="6"/>
        <v>#N/A</v>
      </c>
      <c r="BA14" s="83" t="e">
        <f t="shared" si="6"/>
        <v>#N/A</v>
      </c>
      <c r="BB14" s="83" t="e">
        <f t="shared" si="6"/>
        <v>#N/A</v>
      </c>
      <c r="BC14" s="83" t="e">
        <f t="shared" si="6"/>
        <v>#N/A</v>
      </c>
      <c r="BD14" s="86" t="e">
        <f t="shared" si="6"/>
        <v>#N/A</v>
      </c>
    </row>
    <row r="15" spans="1:56">
      <c r="A15" t="s">
        <v>48</v>
      </c>
      <c r="B15" s="71" t="s">
        <v>37</v>
      </c>
      <c r="C15" s="71">
        <f t="shared" si="4"/>
        <v>4</v>
      </c>
      <c r="D15" s="93" t="s">
        <v>50</v>
      </c>
      <c r="E15" s="81" t="e">
        <f>E6/$BD$6</f>
        <v>#N/A</v>
      </c>
      <c r="F15" s="87" t="e">
        <f t="shared" ref="F15:BD15" si="7">F6/$BD$6</f>
        <v>#N/A</v>
      </c>
      <c r="G15" s="87" t="e">
        <f t="shared" si="7"/>
        <v>#N/A</v>
      </c>
      <c r="H15" s="87" t="e">
        <f t="shared" si="7"/>
        <v>#N/A</v>
      </c>
      <c r="I15" s="87" t="e">
        <f t="shared" si="7"/>
        <v>#N/A</v>
      </c>
      <c r="J15" s="87" t="e">
        <f t="shared" si="7"/>
        <v>#N/A</v>
      </c>
      <c r="K15" s="87" t="e">
        <f t="shared" si="7"/>
        <v>#N/A</v>
      </c>
      <c r="L15" s="87" t="e">
        <f t="shared" si="7"/>
        <v>#N/A</v>
      </c>
      <c r="M15" s="87" t="e">
        <f t="shared" si="7"/>
        <v>#N/A</v>
      </c>
      <c r="N15" s="87" t="e">
        <f t="shared" si="7"/>
        <v>#N/A</v>
      </c>
      <c r="O15" s="87" t="e">
        <f t="shared" si="7"/>
        <v>#N/A</v>
      </c>
      <c r="P15" s="87" t="e">
        <f t="shared" si="7"/>
        <v>#N/A</v>
      </c>
      <c r="Q15" s="87" t="e">
        <f t="shared" si="7"/>
        <v>#N/A</v>
      </c>
      <c r="R15" s="87" t="e">
        <f t="shared" si="7"/>
        <v>#N/A</v>
      </c>
      <c r="S15" s="87" t="e">
        <f t="shared" si="7"/>
        <v>#N/A</v>
      </c>
      <c r="T15" s="87" t="e">
        <f t="shared" si="7"/>
        <v>#N/A</v>
      </c>
      <c r="U15" s="87" t="e">
        <f t="shared" si="7"/>
        <v>#N/A</v>
      </c>
      <c r="V15" s="87" t="e">
        <f t="shared" si="7"/>
        <v>#N/A</v>
      </c>
      <c r="W15" s="87" t="e">
        <f t="shared" si="7"/>
        <v>#N/A</v>
      </c>
      <c r="X15" s="87" t="e">
        <f t="shared" si="7"/>
        <v>#N/A</v>
      </c>
      <c r="Y15" s="87" t="e">
        <f t="shared" si="7"/>
        <v>#N/A</v>
      </c>
      <c r="Z15" s="87" t="e">
        <f t="shared" si="7"/>
        <v>#N/A</v>
      </c>
      <c r="AA15" s="87" t="e">
        <f t="shared" si="7"/>
        <v>#N/A</v>
      </c>
      <c r="AB15" s="87" t="e">
        <f t="shared" si="7"/>
        <v>#N/A</v>
      </c>
      <c r="AC15" s="87" t="e">
        <f t="shared" si="7"/>
        <v>#N/A</v>
      </c>
      <c r="AD15" s="87" t="e">
        <f t="shared" si="7"/>
        <v>#N/A</v>
      </c>
      <c r="AE15" s="87" t="e">
        <f t="shared" si="7"/>
        <v>#N/A</v>
      </c>
      <c r="AF15" s="87" t="e">
        <f t="shared" si="7"/>
        <v>#N/A</v>
      </c>
      <c r="AG15" s="87" t="e">
        <f t="shared" si="7"/>
        <v>#N/A</v>
      </c>
      <c r="AH15" s="87" t="e">
        <f t="shared" si="7"/>
        <v>#N/A</v>
      </c>
      <c r="AI15" s="87" t="e">
        <f t="shared" si="7"/>
        <v>#N/A</v>
      </c>
      <c r="AJ15" s="87" t="e">
        <f t="shared" si="7"/>
        <v>#N/A</v>
      </c>
      <c r="AK15" s="87" t="e">
        <f t="shared" si="7"/>
        <v>#N/A</v>
      </c>
      <c r="AL15" s="87" t="e">
        <f t="shared" si="7"/>
        <v>#N/A</v>
      </c>
      <c r="AM15" s="87" t="e">
        <f t="shared" si="7"/>
        <v>#N/A</v>
      </c>
      <c r="AN15" s="87" t="e">
        <f t="shared" si="7"/>
        <v>#N/A</v>
      </c>
      <c r="AO15" s="87" t="e">
        <f t="shared" si="7"/>
        <v>#N/A</v>
      </c>
      <c r="AP15" s="87" t="e">
        <f t="shared" si="7"/>
        <v>#N/A</v>
      </c>
      <c r="AQ15" s="87" t="e">
        <f t="shared" si="7"/>
        <v>#N/A</v>
      </c>
      <c r="AR15" s="87" t="e">
        <f t="shared" si="7"/>
        <v>#N/A</v>
      </c>
      <c r="AS15" s="87" t="e">
        <f t="shared" si="7"/>
        <v>#N/A</v>
      </c>
      <c r="AT15" s="87" t="e">
        <f t="shared" si="7"/>
        <v>#N/A</v>
      </c>
      <c r="AU15" s="87" t="e">
        <f t="shared" si="7"/>
        <v>#N/A</v>
      </c>
      <c r="AV15" s="87" t="e">
        <f t="shared" si="7"/>
        <v>#N/A</v>
      </c>
      <c r="AW15" s="87" t="e">
        <f t="shared" si="7"/>
        <v>#N/A</v>
      </c>
      <c r="AX15" s="87" t="e">
        <f t="shared" si="7"/>
        <v>#N/A</v>
      </c>
      <c r="AY15" s="87" t="e">
        <f t="shared" si="7"/>
        <v>#N/A</v>
      </c>
      <c r="AZ15" s="87" t="e">
        <f t="shared" si="7"/>
        <v>#N/A</v>
      </c>
      <c r="BA15" s="87" t="e">
        <f t="shared" si="7"/>
        <v>#N/A</v>
      </c>
      <c r="BB15" s="87" t="e">
        <f t="shared" si="7"/>
        <v>#N/A</v>
      </c>
      <c r="BC15" s="87" t="e">
        <f t="shared" si="7"/>
        <v>#N/A</v>
      </c>
      <c r="BD15" s="88" t="e">
        <f t="shared" si="7"/>
        <v>#N/A</v>
      </c>
    </row>
    <row r="16" spans="1:56">
      <c r="A16" t="s">
        <v>48</v>
      </c>
      <c r="B16" s="72"/>
      <c r="C16" s="72">
        <f t="shared" si="4"/>
        <v>5</v>
      </c>
      <c r="D16" s="94" t="s">
        <v>51</v>
      </c>
      <c r="E16" s="82" t="e">
        <f>E7/$BD$6</f>
        <v>#N/A</v>
      </c>
      <c r="F16" s="89" t="e">
        <f t="shared" ref="F16:BD16" si="8">F7/$BD$6</f>
        <v>#N/A</v>
      </c>
      <c r="G16" s="89" t="e">
        <f t="shared" si="8"/>
        <v>#N/A</v>
      </c>
      <c r="H16" s="89" t="e">
        <f t="shared" si="8"/>
        <v>#N/A</v>
      </c>
      <c r="I16" s="89" t="e">
        <f t="shared" si="8"/>
        <v>#N/A</v>
      </c>
      <c r="J16" s="89" t="e">
        <f t="shared" si="8"/>
        <v>#N/A</v>
      </c>
      <c r="K16" s="89" t="e">
        <f t="shared" si="8"/>
        <v>#N/A</v>
      </c>
      <c r="L16" s="89" t="e">
        <f t="shared" si="8"/>
        <v>#N/A</v>
      </c>
      <c r="M16" s="89" t="e">
        <f t="shared" si="8"/>
        <v>#N/A</v>
      </c>
      <c r="N16" s="89" t="e">
        <f t="shared" si="8"/>
        <v>#N/A</v>
      </c>
      <c r="O16" s="89" t="e">
        <f t="shared" si="8"/>
        <v>#N/A</v>
      </c>
      <c r="P16" s="89" t="e">
        <f t="shared" si="8"/>
        <v>#N/A</v>
      </c>
      <c r="Q16" s="89" t="e">
        <f t="shared" si="8"/>
        <v>#N/A</v>
      </c>
      <c r="R16" s="89" t="e">
        <f t="shared" si="8"/>
        <v>#N/A</v>
      </c>
      <c r="S16" s="89" t="e">
        <f t="shared" si="8"/>
        <v>#N/A</v>
      </c>
      <c r="T16" s="89" t="e">
        <f t="shared" si="8"/>
        <v>#N/A</v>
      </c>
      <c r="U16" s="89" t="e">
        <f t="shared" si="8"/>
        <v>#N/A</v>
      </c>
      <c r="V16" s="89" t="e">
        <f t="shared" si="8"/>
        <v>#N/A</v>
      </c>
      <c r="W16" s="89" t="e">
        <f t="shared" si="8"/>
        <v>#N/A</v>
      </c>
      <c r="X16" s="89" t="e">
        <f t="shared" si="8"/>
        <v>#N/A</v>
      </c>
      <c r="Y16" s="89" t="e">
        <f t="shared" si="8"/>
        <v>#N/A</v>
      </c>
      <c r="Z16" s="89" t="e">
        <f t="shared" si="8"/>
        <v>#N/A</v>
      </c>
      <c r="AA16" s="89" t="e">
        <f t="shared" si="8"/>
        <v>#N/A</v>
      </c>
      <c r="AB16" s="89" t="e">
        <f t="shared" si="8"/>
        <v>#N/A</v>
      </c>
      <c r="AC16" s="89" t="e">
        <f t="shared" si="8"/>
        <v>#N/A</v>
      </c>
      <c r="AD16" s="89" t="e">
        <f t="shared" si="8"/>
        <v>#N/A</v>
      </c>
      <c r="AE16" s="89" t="e">
        <f t="shared" si="8"/>
        <v>#N/A</v>
      </c>
      <c r="AF16" s="89" t="e">
        <f t="shared" si="8"/>
        <v>#N/A</v>
      </c>
      <c r="AG16" s="89" t="e">
        <f t="shared" si="8"/>
        <v>#N/A</v>
      </c>
      <c r="AH16" s="89" t="e">
        <f t="shared" si="8"/>
        <v>#N/A</v>
      </c>
      <c r="AI16" s="89" t="e">
        <f t="shared" si="8"/>
        <v>#N/A</v>
      </c>
      <c r="AJ16" s="89" t="e">
        <f t="shared" si="8"/>
        <v>#N/A</v>
      </c>
      <c r="AK16" s="89" t="e">
        <f t="shared" si="8"/>
        <v>#N/A</v>
      </c>
      <c r="AL16" s="89" t="e">
        <f t="shared" si="8"/>
        <v>#N/A</v>
      </c>
      <c r="AM16" s="89" t="e">
        <f t="shared" si="8"/>
        <v>#N/A</v>
      </c>
      <c r="AN16" s="89" t="e">
        <f t="shared" si="8"/>
        <v>#N/A</v>
      </c>
      <c r="AO16" s="89" t="e">
        <f t="shared" si="8"/>
        <v>#N/A</v>
      </c>
      <c r="AP16" s="89" t="e">
        <f t="shared" si="8"/>
        <v>#N/A</v>
      </c>
      <c r="AQ16" s="89" t="e">
        <f t="shared" si="8"/>
        <v>#N/A</v>
      </c>
      <c r="AR16" s="89" t="e">
        <f t="shared" si="8"/>
        <v>#N/A</v>
      </c>
      <c r="AS16" s="89" t="e">
        <f t="shared" si="8"/>
        <v>#N/A</v>
      </c>
      <c r="AT16" s="89" t="e">
        <f t="shared" si="8"/>
        <v>#N/A</v>
      </c>
      <c r="AU16" s="89" t="e">
        <f t="shared" si="8"/>
        <v>#N/A</v>
      </c>
      <c r="AV16" s="89" t="e">
        <f t="shared" si="8"/>
        <v>#N/A</v>
      </c>
      <c r="AW16" s="89" t="e">
        <f t="shared" si="8"/>
        <v>#N/A</v>
      </c>
      <c r="AX16" s="89" t="e">
        <f t="shared" si="8"/>
        <v>#N/A</v>
      </c>
      <c r="AY16" s="89" t="e">
        <f t="shared" si="8"/>
        <v>#N/A</v>
      </c>
      <c r="AZ16" s="89" t="e">
        <f t="shared" si="8"/>
        <v>#N/A</v>
      </c>
      <c r="BA16" s="89" t="e">
        <f t="shared" si="8"/>
        <v>#N/A</v>
      </c>
      <c r="BB16" s="89" t="e">
        <f t="shared" si="8"/>
        <v>#N/A</v>
      </c>
      <c r="BC16" s="89" t="e">
        <f t="shared" si="8"/>
        <v>#N/A</v>
      </c>
      <c r="BD16" s="90" t="e">
        <f t="shared" si="8"/>
        <v>#N/A</v>
      </c>
    </row>
    <row r="17" spans="1:56" ht="15.75" thickBot="1">
      <c r="A17" t="s">
        <v>48</v>
      </c>
      <c r="B17" s="73"/>
      <c r="C17" s="73">
        <f t="shared" si="4"/>
        <v>6</v>
      </c>
      <c r="D17" s="95" t="s">
        <v>52</v>
      </c>
      <c r="E17" s="91" t="e">
        <f>E8/$BD$6</f>
        <v>#N/A</v>
      </c>
      <c r="F17" s="91" t="e">
        <f t="shared" ref="F17:AK17" si="9">F8/$BD$6</f>
        <v>#N/A</v>
      </c>
      <c r="G17" s="91" t="e">
        <f t="shared" si="9"/>
        <v>#N/A</v>
      </c>
      <c r="H17" s="91" t="e">
        <f t="shared" si="9"/>
        <v>#N/A</v>
      </c>
      <c r="I17" s="91" t="e">
        <f t="shared" si="9"/>
        <v>#N/A</v>
      </c>
      <c r="J17" s="91" t="e">
        <f t="shared" si="9"/>
        <v>#N/A</v>
      </c>
      <c r="K17" s="91" t="e">
        <f t="shared" si="9"/>
        <v>#N/A</v>
      </c>
      <c r="L17" s="91" t="e">
        <f t="shared" si="9"/>
        <v>#N/A</v>
      </c>
      <c r="M17" s="91" t="e">
        <f t="shared" si="9"/>
        <v>#N/A</v>
      </c>
      <c r="N17" s="91" t="e">
        <f t="shared" si="9"/>
        <v>#N/A</v>
      </c>
      <c r="O17" s="91" t="e">
        <f t="shared" si="9"/>
        <v>#N/A</v>
      </c>
      <c r="P17" s="91" t="e">
        <f t="shared" si="9"/>
        <v>#N/A</v>
      </c>
      <c r="Q17" s="91" t="e">
        <f t="shared" si="9"/>
        <v>#N/A</v>
      </c>
      <c r="R17" s="91" t="e">
        <f t="shared" si="9"/>
        <v>#N/A</v>
      </c>
      <c r="S17" s="91" t="e">
        <f t="shared" si="9"/>
        <v>#N/A</v>
      </c>
      <c r="T17" s="91" t="e">
        <f t="shared" si="9"/>
        <v>#N/A</v>
      </c>
      <c r="U17" s="91" t="e">
        <f t="shared" si="9"/>
        <v>#N/A</v>
      </c>
      <c r="V17" s="91" t="e">
        <f t="shared" si="9"/>
        <v>#N/A</v>
      </c>
      <c r="W17" s="91" t="e">
        <f t="shared" si="9"/>
        <v>#N/A</v>
      </c>
      <c r="X17" s="91" t="e">
        <f t="shared" si="9"/>
        <v>#N/A</v>
      </c>
      <c r="Y17" s="91" t="e">
        <f t="shared" si="9"/>
        <v>#N/A</v>
      </c>
      <c r="Z17" s="91" t="e">
        <f t="shared" si="9"/>
        <v>#N/A</v>
      </c>
      <c r="AA17" s="91" t="e">
        <f t="shared" si="9"/>
        <v>#N/A</v>
      </c>
      <c r="AB17" s="91" t="e">
        <f t="shared" si="9"/>
        <v>#N/A</v>
      </c>
      <c r="AC17" s="91" t="e">
        <f t="shared" si="9"/>
        <v>#N/A</v>
      </c>
      <c r="AD17" s="91" t="e">
        <f t="shared" si="9"/>
        <v>#N/A</v>
      </c>
      <c r="AE17" s="91" t="e">
        <f t="shared" si="9"/>
        <v>#N/A</v>
      </c>
      <c r="AF17" s="91" t="e">
        <f t="shared" si="9"/>
        <v>#N/A</v>
      </c>
      <c r="AG17" s="91" t="e">
        <f t="shared" si="9"/>
        <v>#N/A</v>
      </c>
      <c r="AH17" s="91" t="e">
        <f t="shared" si="9"/>
        <v>#N/A</v>
      </c>
      <c r="AI17" s="91" t="e">
        <f t="shared" si="9"/>
        <v>#N/A</v>
      </c>
      <c r="AJ17" s="91" t="e">
        <f t="shared" si="9"/>
        <v>#N/A</v>
      </c>
      <c r="AK17" s="91" t="e">
        <f t="shared" si="9"/>
        <v>#N/A</v>
      </c>
      <c r="AL17" s="91" t="e">
        <f t="shared" ref="AL17:BD17" si="10">AL8/$BD$6</f>
        <v>#N/A</v>
      </c>
      <c r="AM17" s="91" t="e">
        <f t="shared" si="10"/>
        <v>#N/A</v>
      </c>
      <c r="AN17" s="91" t="e">
        <f t="shared" si="10"/>
        <v>#N/A</v>
      </c>
      <c r="AO17" s="91" t="e">
        <f t="shared" si="10"/>
        <v>#N/A</v>
      </c>
      <c r="AP17" s="91" t="e">
        <f t="shared" si="10"/>
        <v>#N/A</v>
      </c>
      <c r="AQ17" s="91" t="e">
        <f t="shared" si="10"/>
        <v>#N/A</v>
      </c>
      <c r="AR17" s="91" t="e">
        <f t="shared" si="10"/>
        <v>#N/A</v>
      </c>
      <c r="AS17" s="91" t="e">
        <f t="shared" si="10"/>
        <v>#N/A</v>
      </c>
      <c r="AT17" s="91" t="e">
        <f t="shared" si="10"/>
        <v>#N/A</v>
      </c>
      <c r="AU17" s="91" t="e">
        <f t="shared" si="10"/>
        <v>#N/A</v>
      </c>
      <c r="AV17" s="91" t="e">
        <f t="shared" si="10"/>
        <v>#N/A</v>
      </c>
      <c r="AW17" s="91" t="e">
        <f t="shared" si="10"/>
        <v>#N/A</v>
      </c>
      <c r="AX17" s="91" t="e">
        <f t="shared" si="10"/>
        <v>#N/A</v>
      </c>
      <c r="AY17" s="91" t="e">
        <f t="shared" si="10"/>
        <v>#N/A</v>
      </c>
      <c r="AZ17" s="91" t="e">
        <f t="shared" si="10"/>
        <v>#N/A</v>
      </c>
      <c r="BA17" s="91" t="e">
        <f t="shared" si="10"/>
        <v>#N/A</v>
      </c>
      <c r="BB17" s="91" t="e">
        <f t="shared" si="10"/>
        <v>#N/A</v>
      </c>
      <c r="BC17" s="91" t="e">
        <f t="shared" si="10"/>
        <v>#N/A</v>
      </c>
      <c r="BD17" s="92" t="e">
        <f t="shared" si="10"/>
        <v>#N/A</v>
      </c>
    </row>
    <row r="18" spans="1:56">
      <c r="A18" t="s">
        <v>48</v>
      </c>
      <c r="B18" s="71" t="s">
        <v>38</v>
      </c>
      <c r="C18" s="71">
        <f t="shared" si="4"/>
        <v>7</v>
      </c>
      <c r="D18" s="93" t="s">
        <v>50</v>
      </c>
      <c r="E18" s="81" t="e">
        <f>E9/$BD$9</f>
        <v>#N/A</v>
      </c>
      <c r="F18" s="87" t="e">
        <f t="shared" ref="F18:BD18" si="11">F9/$BD$9</f>
        <v>#N/A</v>
      </c>
      <c r="G18" s="87" t="e">
        <f t="shared" si="11"/>
        <v>#N/A</v>
      </c>
      <c r="H18" s="87" t="e">
        <f t="shared" si="11"/>
        <v>#N/A</v>
      </c>
      <c r="I18" s="87" t="e">
        <f t="shared" si="11"/>
        <v>#N/A</v>
      </c>
      <c r="J18" s="87" t="e">
        <f t="shared" si="11"/>
        <v>#N/A</v>
      </c>
      <c r="K18" s="87" t="e">
        <f t="shared" si="11"/>
        <v>#N/A</v>
      </c>
      <c r="L18" s="87" t="e">
        <f t="shared" si="11"/>
        <v>#N/A</v>
      </c>
      <c r="M18" s="87" t="e">
        <f t="shared" si="11"/>
        <v>#N/A</v>
      </c>
      <c r="N18" s="87" t="e">
        <f t="shared" si="11"/>
        <v>#N/A</v>
      </c>
      <c r="O18" s="87" t="e">
        <f t="shared" si="11"/>
        <v>#N/A</v>
      </c>
      <c r="P18" s="87" t="e">
        <f t="shared" si="11"/>
        <v>#N/A</v>
      </c>
      <c r="Q18" s="87" t="e">
        <f t="shared" si="11"/>
        <v>#N/A</v>
      </c>
      <c r="R18" s="87" t="e">
        <f t="shared" si="11"/>
        <v>#N/A</v>
      </c>
      <c r="S18" s="87" t="e">
        <f t="shared" si="11"/>
        <v>#N/A</v>
      </c>
      <c r="T18" s="87" t="e">
        <f t="shared" si="11"/>
        <v>#N/A</v>
      </c>
      <c r="U18" s="87" t="e">
        <f t="shared" si="11"/>
        <v>#N/A</v>
      </c>
      <c r="V18" s="87" t="e">
        <f t="shared" si="11"/>
        <v>#N/A</v>
      </c>
      <c r="W18" s="87" t="e">
        <f t="shared" si="11"/>
        <v>#N/A</v>
      </c>
      <c r="X18" s="87" t="e">
        <f t="shared" si="11"/>
        <v>#N/A</v>
      </c>
      <c r="Y18" s="87" t="e">
        <f t="shared" si="11"/>
        <v>#N/A</v>
      </c>
      <c r="Z18" s="87" t="e">
        <f t="shared" si="11"/>
        <v>#N/A</v>
      </c>
      <c r="AA18" s="87" t="e">
        <f t="shared" si="11"/>
        <v>#N/A</v>
      </c>
      <c r="AB18" s="87" t="e">
        <f t="shared" si="11"/>
        <v>#N/A</v>
      </c>
      <c r="AC18" s="87" t="e">
        <f t="shared" si="11"/>
        <v>#N/A</v>
      </c>
      <c r="AD18" s="87" t="e">
        <f t="shared" si="11"/>
        <v>#N/A</v>
      </c>
      <c r="AE18" s="87" t="e">
        <f t="shared" si="11"/>
        <v>#N/A</v>
      </c>
      <c r="AF18" s="87" t="e">
        <f t="shared" si="11"/>
        <v>#N/A</v>
      </c>
      <c r="AG18" s="87" t="e">
        <f t="shared" si="11"/>
        <v>#N/A</v>
      </c>
      <c r="AH18" s="87" t="e">
        <f t="shared" si="11"/>
        <v>#N/A</v>
      </c>
      <c r="AI18" s="87" t="e">
        <f t="shared" si="11"/>
        <v>#N/A</v>
      </c>
      <c r="AJ18" s="87" t="e">
        <f t="shared" si="11"/>
        <v>#N/A</v>
      </c>
      <c r="AK18" s="87" t="e">
        <f t="shared" si="11"/>
        <v>#N/A</v>
      </c>
      <c r="AL18" s="87" t="e">
        <f t="shared" si="11"/>
        <v>#N/A</v>
      </c>
      <c r="AM18" s="87" t="e">
        <f t="shared" si="11"/>
        <v>#N/A</v>
      </c>
      <c r="AN18" s="87" t="e">
        <f t="shared" si="11"/>
        <v>#N/A</v>
      </c>
      <c r="AO18" s="87" t="e">
        <f t="shared" si="11"/>
        <v>#N/A</v>
      </c>
      <c r="AP18" s="87" t="e">
        <f t="shared" si="11"/>
        <v>#N/A</v>
      </c>
      <c r="AQ18" s="87" t="e">
        <f t="shared" si="11"/>
        <v>#N/A</v>
      </c>
      <c r="AR18" s="87" t="e">
        <f t="shared" si="11"/>
        <v>#N/A</v>
      </c>
      <c r="AS18" s="87" t="e">
        <f t="shared" si="11"/>
        <v>#N/A</v>
      </c>
      <c r="AT18" s="87" t="e">
        <f t="shared" si="11"/>
        <v>#N/A</v>
      </c>
      <c r="AU18" s="87" t="e">
        <f t="shared" si="11"/>
        <v>#N/A</v>
      </c>
      <c r="AV18" s="87" t="e">
        <f t="shared" si="11"/>
        <v>#N/A</v>
      </c>
      <c r="AW18" s="87" t="e">
        <f t="shared" si="11"/>
        <v>#N/A</v>
      </c>
      <c r="AX18" s="87" t="e">
        <f t="shared" si="11"/>
        <v>#N/A</v>
      </c>
      <c r="AY18" s="87" t="e">
        <f t="shared" si="11"/>
        <v>#N/A</v>
      </c>
      <c r="AZ18" s="87" t="e">
        <f t="shared" si="11"/>
        <v>#N/A</v>
      </c>
      <c r="BA18" s="87" t="e">
        <f t="shared" si="11"/>
        <v>#N/A</v>
      </c>
      <c r="BB18" s="87" t="e">
        <f t="shared" si="11"/>
        <v>#N/A</v>
      </c>
      <c r="BC18" s="87" t="e">
        <f t="shared" si="11"/>
        <v>#N/A</v>
      </c>
      <c r="BD18" s="88" t="e">
        <f t="shared" si="11"/>
        <v>#N/A</v>
      </c>
    </row>
    <row r="19" spans="1:56">
      <c r="A19" t="s">
        <v>48</v>
      </c>
      <c r="B19" s="72"/>
      <c r="C19" s="72">
        <f t="shared" si="4"/>
        <v>8</v>
      </c>
      <c r="D19" s="94" t="s">
        <v>51</v>
      </c>
      <c r="E19" s="89" t="e">
        <f>E10/$BD$9</f>
        <v>#N/A</v>
      </c>
      <c r="F19" s="89" t="e">
        <f t="shared" ref="F19:BD19" si="12">F10/$BD$9</f>
        <v>#N/A</v>
      </c>
      <c r="G19" s="89" t="e">
        <f t="shared" si="12"/>
        <v>#N/A</v>
      </c>
      <c r="H19" s="89" t="e">
        <f t="shared" si="12"/>
        <v>#N/A</v>
      </c>
      <c r="I19" s="89" t="e">
        <f t="shared" si="12"/>
        <v>#N/A</v>
      </c>
      <c r="J19" s="89" t="e">
        <f t="shared" si="12"/>
        <v>#N/A</v>
      </c>
      <c r="K19" s="89" t="e">
        <f t="shared" si="12"/>
        <v>#N/A</v>
      </c>
      <c r="L19" s="89" t="e">
        <f t="shared" si="12"/>
        <v>#N/A</v>
      </c>
      <c r="M19" s="89" t="e">
        <f t="shared" si="12"/>
        <v>#N/A</v>
      </c>
      <c r="N19" s="89" t="e">
        <f t="shared" si="12"/>
        <v>#N/A</v>
      </c>
      <c r="O19" s="89" t="e">
        <f t="shared" si="12"/>
        <v>#N/A</v>
      </c>
      <c r="P19" s="89" t="e">
        <f t="shared" si="12"/>
        <v>#N/A</v>
      </c>
      <c r="Q19" s="89" t="e">
        <f t="shared" si="12"/>
        <v>#N/A</v>
      </c>
      <c r="R19" s="89" t="e">
        <f t="shared" si="12"/>
        <v>#N/A</v>
      </c>
      <c r="S19" s="89" t="e">
        <f t="shared" si="12"/>
        <v>#N/A</v>
      </c>
      <c r="T19" s="89" t="e">
        <f t="shared" si="12"/>
        <v>#N/A</v>
      </c>
      <c r="U19" s="89" t="e">
        <f t="shared" si="12"/>
        <v>#N/A</v>
      </c>
      <c r="V19" s="89" t="e">
        <f t="shared" si="12"/>
        <v>#N/A</v>
      </c>
      <c r="W19" s="89" t="e">
        <f t="shared" si="12"/>
        <v>#N/A</v>
      </c>
      <c r="X19" s="89" t="e">
        <f t="shared" si="12"/>
        <v>#N/A</v>
      </c>
      <c r="Y19" s="89" t="e">
        <f t="shared" si="12"/>
        <v>#N/A</v>
      </c>
      <c r="Z19" s="89" t="e">
        <f t="shared" si="12"/>
        <v>#N/A</v>
      </c>
      <c r="AA19" s="89" t="e">
        <f t="shared" si="12"/>
        <v>#N/A</v>
      </c>
      <c r="AB19" s="89" t="e">
        <f t="shared" si="12"/>
        <v>#N/A</v>
      </c>
      <c r="AC19" s="89" t="e">
        <f t="shared" si="12"/>
        <v>#N/A</v>
      </c>
      <c r="AD19" s="89" t="e">
        <f t="shared" si="12"/>
        <v>#N/A</v>
      </c>
      <c r="AE19" s="89" t="e">
        <f t="shared" si="12"/>
        <v>#N/A</v>
      </c>
      <c r="AF19" s="89" t="e">
        <f t="shared" si="12"/>
        <v>#N/A</v>
      </c>
      <c r="AG19" s="89" t="e">
        <f t="shared" si="12"/>
        <v>#N/A</v>
      </c>
      <c r="AH19" s="89" t="e">
        <f t="shared" si="12"/>
        <v>#N/A</v>
      </c>
      <c r="AI19" s="89" t="e">
        <f t="shared" si="12"/>
        <v>#N/A</v>
      </c>
      <c r="AJ19" s="89" t="e">
        <f t="shared" si="12"/>
        <v>#N/A</v>
      </c>
      <c r="AK19" s="89" t="e">
        <f t="shared" si="12"/>
        <v>#N/A</v>
      </c>
      <c r="AL19" s="89" t="e">
        <f t="shared" si="12"/>
        <v>#N/A</v>
      </c>
      <c r="AM19" s="89" t="e">
        <f t="shared" si="12"/>
        <v>#N/A</v>
      </c>
      <c r="AN19" s="89" t="e">
        <f t="shared" si="12"/>
        <v>#N/A</v>
      </c>
      <c r="AO19" s="89" t="e">
        <f t="shared" si="12"/>
        <v>#N/A</v>
      </c>
      <c r="AP19" s="89" t="e">
        <f t="shared" si="12"/>
        <v>#N/A</v>
      </c>
      <c r="AQ19" s="89" t="e">
        <f t="shared" si="12"/>
        <v>#N/A</v>
      </c>
      <c r="AR19" s="89" t="e">
        <f t="shared" si="12"/>
        <v>#N/A</v>
      </c>
      <c r="AS19" s="89" t="e">
        <f t="shared" si="12"/>
        <v>#N/A</v>
      </c>
      <c r="AT19" s="89" t="e">
        <f t="shared" si="12"/>
        <v>#N/A</v>
      </c>
      <c r="AU19" s="89" t="e">
        <f t="shared" si="12"/>
        <v>#N/A</v>
      </c>
      <c r="AV19" s="89" t="e">
        <f t="shared" si="12"/>
        <v>#N/A</v>
      </c>
      <c r="AW19" s="89" t="e">
        <f t="shared" si="12"/>
        <v>#N/A</v>
      </c>
      <c r="AX19" s="89" t="e">
        <f t="shared" si="12"/>
        <v>#N/A</v>
      </c>
      <c r="AY19" s="89" t="e">
        <f t="shared" si="12"/>
        <v>#N/A</v>
      </c>
      <c r="AZ19" s="89" t="e">
        <f t="shared" si="12"/>
        <v>#N/A</v>
      </c>
      <c r="BA19" s="89" t="e">
        <f t="shared" si="12"/>
        <v>#N/A</v>
      </c>
      <c r="BB19" s="89" t="e">
        <f t="shared" si="12"/>
        <v>#N/A</v>
      </c>
      <c r="BC19" s="89" t="e">
        <f t="shared" si="12"/>
        <v>#N/A</v>
      </c>
      <c r="BD19" s="90" t="e">
        <f t="shared" si="12"/>
        <v>#N/A</v>
      </c>
    </row>
    <row r="20" spans="1:56" ht="15.75" thickBot="1">
      <c r="A20" t="s">
        <v>48</v>
      </c>
      <c r="B20" s="73"/>
      <c r="C20" s="73">
        <f t="shared" si="4"/>
        <v>9</v>
      </c>
      <c r="D20" s="95" t="s">
        <v>52</v>
      </c>
      <c r="E20" s="91" t="e">
        <f>E11/$BD$9</f>
        <v>#N/A</v>
      </c>
      <c r="F20" s="91" t="e">
        <f t="shared" ref="F20:AK20" si="13">F11/$BD$9</f>
        <v>#N/A</v>
      </c>
      <c r="G20" s="91" t="e">
        <f t="shared" si="13"/>
        <v>#N/A</v>
      </c>
      <c r="H20" s="91" t="e">
        <f t="shared" si="13"/>
        <v>#N/A</v>
      </c>
      <c r="I20" s="91" t="e">
        <f t="shared" si="13"/>
        <v>#N/A</v>
      </c>
      <c r="J20" s="91" t="e">
        <f t="shared" si="13"/>
        <v>#N/A</v>
      </c>
      <c r="K20" s="91" t="e">
        <f t="shared" si="13"/>
        <v>#N/A</v>
      </c>
      <c r="L20" s="91" t="e">
        <f t="shared" si="13"/>
        <v>#N/A</v>
      </c>
      <c r="M20" s="91" t="e">
        <f t="shared" si="13"/>
        <v>#N/A</v>
      </c>
      <c r="N20" s="91" t="e">
        <f t="shared" si="13"/>
        <v>#N/A</v>
      </c>
      <c r="O20" s="91" t="e">
        <f t="shared" si="13"/>
        <v>#N/A</v>
      </c>
      <c r="P20" s="91" t="e">
        <f t="shared" si="13"/>
        <v>#N/A</v>
      </c>
      <c r="Q20" s="91" t="e">
        <f t="shared" si="13"/>
        <v>#N/A</v>
      </c>
      <c r="R20" s="91" t="e">
        <f t="shared" si="13"/>
        <v>#N/A</v>
      </c>
      <c r="S20" s="91" t="e">
        <f t="shared" si="13"/>
        <v>#N/A</v>
      </c>
      <c r="T20" s="91" t="e">
        <f t="shared" si="13"/>
        <v>#N/A</v>
      </c>
      <c r="U20" s="91" t="e">
        <f t="shared" si="13"/>
        <v>#N/A</v>
      </c>
      <c r="V20" s="91" t="e">
        <f t="shared" si="13"/>
        <v>#N/A</v>
      </c>
      <c r="W20" s="91" t="e">
        <f t="shared" si="13"/>
        <v>#N/A</v>
      </c>
      <c r="X20" s="91" t="e">
        <f t="shared" si="13"/>
        <v>#N/A</v>
      </c>
      <c r="Y20" s="91" t="e">
        <f t="shared" si="13"/>
        <v>#N/A</v>
      </c>
      <c r="Z20" s="91" t="e">
        <f t="shared" si="13"/>
        <v>#N/A</v>
      </c>
      <c r="AA20" s="91" t="e">
        <f t="shared" si="13"/>
        <v>#N/A</v>
      </c>
      <c r="AB20" s="91" t="e">
        <f t="shared" si="13"/>
        <v>#N/A</v>
      </c>
      <c r="AC20" s="91" t="e">
        <f t="shared" si="13"/>
        <v>#N/A</v>
      </c>
      <c r="AD20" s="91" t="e">
        <f t="shared" si="13"/>
        <v>#N/A</v>
      </c>
      <c r="AE20" s="91" t="e">
        <f t="shared" si="13"/>
        <v>#N/A</v>
      </c>
      <c r="AF20" s="91" t="e">
        <f t="shared" si="13"/>
        <v>#N/A</v>
      </c>
      <c r="AG20" s="91" t="e">
        <f t="shared" si="13"/>
        <v>#N/A</v>
      </c>
      <c r="AH20" s="91" t="e">
        <f t="shared" si="13"/>
        <v>#N/A</v>
      </c>
      <c r="AI20" s="91" t="e">
        <f t="shared" si="13"/>
        <v>#N/A</v>
      </c>
      <c r="AJ20" s="91" t="e">
        <f t="shared" si="13"/>
        <v>#N/A</v>
      </c>
      <c r="AK20" s="91" t="e">
        <f t="shared" si="13"/>
        <v>#N/A</v>
      </c>
      <c r="AL20" s="91" t="e">
        <f t="shared" ref="AL20:BD20" si="14">AL11/$BD$9</f>
        <v>#N/A</v>
      </c>
      <c r="AM20" s="91" t="e">
        <f t="shared" si="14"/>
        <v>#N/A</v>
      </c>
      <c r="AN20" s="91" t="e">
        <f t="shared" si="14"/>
        <v>#N/A</v>
      </c>
      <c r="AO20" s="91" t="e">
        <f t="shared" si="14"/>
        <v>#N/A</v>
      </c>
      <c r="AP20" s="91" t="e">
        <f t="shared" si="14"/>
        <v>#N/A</v>
      </c>
      <c r="AQ20" s="91" t="e">
        <f t="shared" si="14"/>
        <v>#N/A</v>
      </c>
      <c r="AR20" s="91" t="e">
        <f t="shared" si="14"/>
        <v>#N/A</v>
      </c>
      <c r="AS20" s="91" t="e">
        <f t="shared" si="14"/>
        <v>#N/A</v>
      </c>
      <c r="AT20" s="91" t="e">
        <f t="shared" si="14"/>
        <v>#N/A</v>
      </c>
      <c r="AU20" s="91" t="e">
        <f t="shared" si="14"/>
        <v>#N/A</v>
      </c>
      <c r="AV20" s="91" t="e">
        <f t="shared" si="14"/>
        <v>#N/A</v>
      </c>
      <c r="AW20" s="91" t="e">
        <f t="shared" si="14"/>
        <v>#N/A</v>
      </c>
      <c r="AX20" s="91" t="e">
        <f t="shared" si="14"/>
        <v>#N/A</v>
      </c>
      <c r="AY20" s="91" t="e">
        <f t="shared" si="14"/>
        <v>#N/A</v>
      </c>
      <c r="AZ20" s="91" t="e">
        <f t="shared" si="14"/>
        <v>#N/A</v>
      </c>
      <c r="BA20" s="91" t="e">
        <f t="shared" si="14"/>
        <v>#N/A</v>
      </c>
      <c r="BB20" s="91" t="e">
        <f t="shared" si="14"/>
        <v>#N/A</v>
      </c>
      <c r="BC20" s="91" t="e">
        <f t="shared" si="14"/>
        <v>#N/A</v>
      </c>
      <c r="BD20" s="92" t="e">
        <f t="shared" si="14"/>
        <v>#N/A</v>
      </c>
    </row>
    <row r="21" spans="1:56">
      <c r="A21" t="s">
        <v>49</v>
      </c>
      <c r="B21" s="71" t="s">
        <v>5</v>
      </c>
      <c r="C21" s="71">
        <v>1</v>
      </c>
      <c r="D21" s="93" t="s">
        <v>53</v>
      </c>
      <c r="E21" s="81">
        <v>0</v>
      </c>
      <c r="F21" s="81" t="e">
        <f>F12-E12</f>
        <v>#N/A</v>
      </c>
      <c r="G21" s="81" t="e">
        <f t="shared" ref="G21:BD26" si="15">G12-F12</f>
        <v>#N/A</v>
      </c>
      <c r="H21" s="81" t="e">
        <f t="shared" si="15"/>
        <v>#N/A</v>
      </c>
      <c r="I21" s="81" t="e">
        <f t="shared" si="15"/>
        <v>#N/A</v>
      </c>
      <c r="J21" s="81" t="e">
        <f t="shared" si="15"/>
        <v>#N/A</v>
      </c>
      <c r="K21" s="81" t="e">
        <f t="shared" si="15"/>
        <v>#N/A</v>
      </c>
      <c r="L21" s="81" t="e">
        <f t="shared" si="15"/>
        <v>#N/A</v>
      </c>
      <c r="M21" s="81" t="e">
        <f t="shared" si="15"/>
        <v>#N/A</v>
      </c>
      <c r="N21" s="81" t="e">
        <f t="shared" si="15"/>
        <v>#N/A</v>
      </c>
      <c r="O21" s="81" t="e">
        <f t="shared" si="15"/>
        <v>#N/A</v>
      </c>
      <c r="P21" s="81" t="e">
        <f t="shared" si="15"/>
        <v>#N/A</v>
      </c>
      <c r="Q21" s="81" t="e">
        <f t="shared" si="15"/>
        <v>#N/A</v>
      </c>
      <c r="R21" s="81" t="e">
        <f t="shared" si="15"/>
        <v>#N/A</v>
      </c>
      <c r="S21" s="81" t="e">
        <f t="shared" si="15"/>
        <v>#N/A</v>
      </c>
      <c r="T21" s="81" t="e">
        <f t="shared" si="15"/>
        <v>#N/A</v>
      </c>
      <c r="U21" s="81" t="e">
        <f t="shared" si="15"/>
        <v>#N/A</v>
      </c>
      <c r="V21" s="81" t="e">
        <f t="shared" si="15"/>
        <v>#N/A</v>
      </c>
      <c r="W21" s="81" t="e">
        <f t="shared" si="15"/>
        <v>#N/A</v>
      </c>
      <c r="X21" s="81" t="e">
        <f t="shared" si="15"/>
        <v>#N/A</v>
      </c>
      <c r="Y21" s="81" t="e">
        <f t="shared" si="15"/>
        <v>#N/A</v>
      </c>
      <c r="Z21" s="81" t="e">
        <f t="shared" si="15"/>
        <v>#N/A</v>
      </c>
      <c r="AA21" s="81" t="e">
        <f t="shared" si="15"/>
        <v>#N/A</v>
      </c>
      <c r="AB21" s="81" t="e">
        <f t="shared" si="15"/>
        <v>#N/A</v>
      </c>
      <c r="AC21" s="81" t="e">
        <f t="shared" si="15"/>
        <v>#N/A</v>
      </c>
      <c r="AD21" s="81" t="e">
        <f t="shared" si="15"/>
        <v>#N/A</v>
      </c>
      <c r="AE21" s="81" t="e">
        <f t="shared" si="15"/>
        <v>#N/A</v>
      </c>
      <c r="AF21" s="81" t="e">
        <f t="shared" si="15"/>
        <v>#N/A</v>
      </c>
      <c r="AG21" s="81" t="e">
        <f t="shared" si="15"/>
        <v>#N/A</v>
      </c>
      <c r="AH21" s="81" t="e">
        <f t="shared" si="15"/>
        <v>#N/A</v>
      </c>
      <c r="AI21" s="81" t="e">
        <f t="shared" si="15"/>
        <v>#N/A</v>
      </c>
      <c r="AJ21" s="81" t="e">
        <f t="shared" si="15"/>
        <v>#N/A</v>
      </c>
      <c r="AK21" s="81" t="e">
        <f t="shared" si="15"/>
        <v>#N/A</v>
      </c>
      <c r="AL21" s="81" t="e">
        <f t="shared" si="15"/>
        <v>#N/A</v>
      </c>
      <c r="AM21" s="81" t="e">
        <f t="shared" si="15"/>
        <v>#N/A</v>
      </c>
      <c r="AN21" s="81" t="e">
        <f t="shared" si="15"/>
        <v>#N/A</v>
      </c>
      <c r="AO21" s="81" t="e">
        <f t="shared" si="15"/>
        <v>#N/A</v>
      </c>
      <c r="AP21" s="81" t="e">
        <f t="shared" si="15"/>
        <v>#N/A</v>
      </c>
      <c r="AQ21" s="81" t="e">
        <f t="shared" si="15"/>
        <v>#N/A</v>
      </c>
      <c r="AR21" s="81" t="e">
        <f t="shared" si="15"/>
        <v>#N/A</v>
      </c>
      <c r="AS21" s="81" t="e">
        <f t="shared" si="15"/>
        <v>#N/A</v>
      </c>
      <c r="AT21" s="81" t="e">
        <f t="shared" si="15"/>
        <v>#N/A</v>
      </c>
      <c r="AU21" s="81" t="e">
        <f t="shared" si="15"/>
        <v>#N/A</v>
      </c>
      <c r="AV21" s="81" t="e">
        <f t="shared" si="15"/>
        <v>#N/A</v>
      </c>
      <c r="AW21" s="81" t="e">
        <f t="shared" si="15"/>
        <v>#N/A</v>
      </c>
      <c r="AX21" s="81" t="e">
        <f t="shared" si="15"/>
        <v>#N/A</v>
      </c>
      <c r="AY21" s="81" t="e">
        <f t="shared" si="15"/>
        <v>#N/A</v>
      </c>
      <c r="AZ21" s="81" t="e">
        <f t="shared" si="15"/>
        <v>#N/A</v>
      </c>
      <c r="BA21" s="81" t="e">
        <f t="shared" si="15"/>
        <v>#N/A</v>
      </c>
      <c r="BB21" s="81" t="e">
        <f t="shared" si="15"/>
        <v>#N/A</v>
      </c>
      <c r="BC21" s="81" t="e">
        <f t="shared" si="15"/>
        <v>#N/A</v>
      </c>
      <c r="BD21" s="84" t="e">
        <f t="shared" si="15"/>
        <v>#N/A</v>
      </c>
    </row>
    <row r="22" spans="1:56">
      <c r="A22" t="s">
        <v>49</v>
      </c>
      <c r="B22" s="72"/>
      <c r="C22" s="72">
        <f>C21+1</f>
        <v>2</v>
      </c>
      <c r="D22" s="94" t="s">
        <v>54</v>
      </c>
      <c r="E22" s="82">
        <v>0</v>
      </c>
      <c r="F22" s="82" t="e">
        <f t="shared" ref="F22:U29" si="16">F13-E13</f>
        <v>#N/A</v>
      </c>
      <c r="G22" s="82" t="e">
        <f t="shared" si="16"/>
        <v>#N/A</v>
      </c>
      <c r="H22" s="82" t="e">
        <f t="shared" si="16"/>
        <v>#N/A</v>
      </c>
      <c r="I22" s="82" t="e">
        <f t="shared" si="16"/>
        <v>#N/A</v>
      </c>
      <c r="J22" s="82" t="e">
        <f t="shared" si="16"/>
        <v>#N/A</v>
      </c>
      <c r="K22" s="82" t="e">
        <f t="shared" si="16"/>
        <v>#N/A</v>
      </c>
      <c r="L22" s="82" t="e">
        <f t="shared" si="16"/>
        <v>#N/A</v>
      </c>
      <c r="M22" s="82" t="e">
        <f t="shared" si="16"/>
        <v>#N/A</v>
      </c>
      <c r="N22" s="82" t="e">
        <f t="shared" si="16"/>
        <v>#N/A</v>
      </c>
      <c r="O22" s="82" t="e">
        <f t="shared" si="16"/>
        <v>#N/A</v>
      </c>
      <c r="P22" s="82" t="e">
        <f t="shared" si="16"/>
        <v>#N/A</v>
      </c>
      <c r="Q22" s="82" t="e">
        <f t="shared" si="16"/>
        <v>#N/A</v>
      </c>
      <c r="R22" s="82" t="e">
        <f t="shared" si="16"/>
        <v>#N/A</v>
      </c>
      <c r="S22" s="82" t="e">
        <f t="shared" si="16"/>
        <v>#N/A</v>
      </c>
      <c r="T22" s="82" t="e">
        <f t="shared" si="16"/>
        <v>#N/A</v>
      </c>
      <c r="U22" s="82" t="e">
        <f t="shared" si="16"/>
        <v>#N/A</v>
      </c>
      <c r="V22" s="82" t="e">
        <f t="shared" si="15"/>
        <v>#N/A</v>
      </c>
      <c r="W22" s="82" t="e">
        <f t="shared" si="15"/>
        <v>#N/A</v>
      </c>
      <c r="X22" s="82" t="e">
        <f t="shared" si="15"/>
        <v>#N/A</v>
      </c>
      <c r="Y22" s="82" t="e">
        <f t="shared" si="15"/>
        <v>#N/A</v>
      </c>
      <c r="Z22" s="82" t="e">
        <f t="shared" si="15"/>
        <v>#N/A</v>
      </c>
      <c r="AA22" s="82" t="e">
        <f t="shared" si="15"/>
        <v>#N/A</v>
      </c>
      <c r="AB22" s="82" t="e">
        <f t="shared" si="15"/>
        <v>#N/A</v>
      </c>
      <c r="AC22" s="82" t="e">
        <f t="shared" si="15"/>
        <v>#N/A</v>
      </c>
      <c r="AD22" s="82" t="e">
        <f t="shared" si="15"/>
        <v>#N/A</v>
      </c>
      <c r="AE22" s="82" t="e">
        <f t="shared" si="15"/>
        <v>#N/A</v>
      </c>
      <c r="AF22" s="82" t="e">
        <f t="shared" si="15"/>
        <v>#N/A</v>
      </c>
      <c r="AG22" s="82" t="e">
        <f t="shared" si="15"/>
        <v>#N/A</v>
      </c>
      <c r="AH22" s="82" t="e">
        <f t="shared" si="15"/>
        <v>#N/A</v>
      </c>
      <c r="AI22" s="82" t="e">
        <f t="shared" si="15"/>
        <v>#N/A</v>
      </c>
      <c r="AJ22" s="82" t="e">
        <f t="shared" si="15"/>
        <v>#N/A</v>
      </c>
      <c r="AK22" s="82" t="e">
        <f t="shared" si="15"/>
        <v>#N/A</v>
      </c>
      <c r="AL22" s="82" t="e">
        <f t="shared" si="15"/>
        <v>#N/A</v>
      </c>
      <c r="AM22" s="82" t="e">
        <f t="shared" si="15"/>
        <v>#N/A</v>
      </c>
      <c r="AN22" s="82" t="e">
        <f t="shared" si="15"/>
        <v>#N/A</v>
      </c>
      <c r="AO22" s="82" t="e">
        <f t="shared" si="15"/>
        <v>#N/A</v>
      </c>
      <c r="AP22" s="82" t="e">
        <f t="shared" si="15"/>
        <v>#N/A</v>
      </c>
      <c r="AQ22" s="82" t="e">
        <f t="shared" si="15"/>
        <v>#N/A</v>
      </c>
      <c r="AR22" s="82" t="e">
        <f t="shared" si="15"/>
        <v>#N/A</v>
      </c>
      <c r="AS22" s="82" t="e">
        <f t="shared" si="15"/>
        <v>#N/A</v>
      </c>
      <c r="AT22" s="82" t="e">
        <f t="shared" si="15"/>
        <v>#N/A</v>
      </c>
      <c r="AU22" s="82" t="e">
        <f t="shared" si="15"/>
        <v>#N/A</v>
      </c>
      <c r="AV22" s="82" t="e">
        <f t="shared" si="15"/>
        <v>#N/A</v>
      </c>
      <c r="AW22" s="82" t="e">
        <f t="shared" si="15"/>
        <v>#N/A</v>
      </c>
      <c r="AX22" s="82" t="e">
        <f t="shared" si="15"/>
        <v>#N/A</v>
      </c>
      <c r="AY22" s="82" t="e">
        <f t="shared" si="15"/>
        <v>#N/A</v>
      </c>
      <c r="AZ22" s="82" t="e">
        <f t="shared" si="15"/>
        <v>#N/A</v>
      </c>
      <c r="BA22" s="82" t="e">
        <f t="shared" si="15"/>
        <v>#N/A</v>
      </c>
      <c r="BB22" s="82" t="e">
        <f t="shared" si="15"/>
        <v>#N/A</v>
      </c>
      <c r="BC22" s="82" t="e">
        <f t="shared" si="15"/>
        <v>#N/A</v>
      </c>
      <c r="BD22" s="85" t="e">
        <f t="shared" si="15"/>
        <v>#N/A</v>
      </c>
    </row>
    <row r="23" spans="1:56" ht="15.75" thickBot="1">
      <c r="A23" t="s">
        <v>49</v>
      </c>
      <c r="B23" s="73"/>
      <c r="C23" s="73">
        <f t="shared" ref="C23:C29" si="17">C22+1</f>
        <v>3</v>
      </c>
      <c r="D23" s="95" t="s">
        <v>55</v>
      </c>
      <c r="E23" s="83">
        <v>0</v>
      </c>
      <c r="F23" s="83" t="e">
        <f t="shared" si="16"/>
        <v>#N/A</v>
      </c>
      <c r="G23" s="83" t="e">
        <f t="shared" si="15"/>
        <v>#N/A</v>
      </c>
      <c r="H23" s="83" t="e">
        <f t="shared" si="15"/>
        <v>#N/A</v>
      </c>
      <c r="I23" s="83" t="e">
        <f t="shared" si="15"/>
        <v>#N/A</v>
      </c>
      <c r="J23" s="83" t="e">
        <f t="shared" si="15"/>
        <v>#N/A</v>
      </c>
      <c r="K23" s="83" t="e">
        <f t="shared" si="15"/>
        <v>#N/A</v>
      </c>
      <c r="L23" s="83" t="e">
        <f t="shared" si="15"/>
        <v>#N/A</v>
      </c>
      <c r="M23" s="83" t="e">
        <f t="shared" si="15"/>
        <v>#N/A</v>
      </c>
      <c r="N23" s="83" t="e">
        <f t="shared" si="16"/>
        <v>#N/A</v>
      </c>
      <c r="O23" s="83" t="e">
        <f t="shared" si="16"/>
        <v>#N/A</v>
      </c>
      <c r="P23" s="83" t="e">
        <f t="shared" si="16"/>
        <v>#N/A</v>
      </c>
      <c r="Q23" s="83" t="e">
        <f t="shared" si="16"/>
        <v>#N/A</v>
      </c>
      <c r="R23" s="83" t="e">
        <f t="shared" si="16"/>
        <v>#N/A</v>
      </c>
      <c r="S23" s="83" t="e">
        <f t="shared" si="16"/>
        <v>#N/A</v>
      </c>
      <c r="T23" s="83" t="e">
        <f t="shared" si="16"/>
        <v>#N/A</v>
      </c>
      <c r="U23" s="83" t="e">
        <f t="shared" si="16"/>
        <v>#N/A</v>
      </c>
      <c r="V23" s="83" t="e">
        <f t="shared" ref="V23:BC23" si="18">V14-U14</f>
        <v>#N/A</v>
      </c>
      <c r="W23" s="83" t="e">
        <f t="shared" si="18"/>
        <v>#N/A</v>
      </c>
      <c r="X23" s="83" t="e">
        <f t="shared" si="18"/>
        <v>#N/A</v>
      </c>
      <c r="Y23" s="83" t="e">
        <f t="shared" si="18"/>
        <v>#N/A</v>
      </c>
      <c r="Z23" s="83" t="e">
        <f t="shared" si="18"/>
        <v>#N/A</v>
      </c>
      <c r="AA23" s="83" t="e">
        <f t="shared" si="18"/>
        <v>#N/A</v>
      </c>
      <c r="AB23" s="83" t="e">
        <f t="shared" si="18"/>
        <v>#N/A</v>
      </c>
      <c r="AC23" s="83" t="e">
        <f t="shared" si="18"/>
        <v>#N/A</v>
      </c>
      <c r="AD23" s="83" t="e">
        <f t="shared" si="18"/>
        <v>#N/A</v>
      </c>
      <c r="AE23" s="83" t="e">
        <f t="shared" si="18"/>
        <v>#N/A</v>
      </c>
      <c r="AF23" s="83" t="e">
        <f t="shared" si="18"/>
        <v>#N/A</v>
      </c>
      <c r="AG23" s="83" t="e">
        <f t="shared" si="18"/>
        <v>#N/A</v>
      </c>
      <c r="AH23" s="83" t="e">
        <f t="shared" si="18"/>
        <v>#N/A</v>
      </c>
      <c r="AI23" s="83" t="e">
        <f t="shared" si="18"/>
        <v>#N/A</v>
      </c>
      <c r="AJ23" s="83" t="e">
        <f t="shared" si="18"/>
        <v>#N/A</v>
      </c>
      <c r="AK23" s="83" t="e">
        <f t="shared" si="18"/>
        <v>#N/A</v>
      </c>
      <c r="AL23" s="83" t="e">
        <f t="shared" si="18"/>
        <v>#N/A</v>
      </c>
      <c r="AM23" s="83" t="e">
        <f t="shared" si="18"/>
        <v>#N/A</v>
      </c>
      <c r="AN23" s="83" t="e">
        <f t="shared" si="18"/>
        <v>#N/A</v>
      </c>
      <c r="AO23" s="83" t="e">
        <f t="shared" si="18"/>
        <v>#N/A</v>
      </c>
      <c r="AP23" s="83" t="e">
        <f t="shared" si="18"/>
        <v>#N/A</v>
      </c>
      <c r="AQ23" s="83" t="e">
        <f t="shared" si="18"/>
        <v>#N/A</v>
      </c>
      <c r="AR23" s="83" t="e">
        <f t="shared" si="18"/>
        <v>#N/A</v>
      </c>
      <c r="AS23" s="83" t="e">
        <f t="shared" si="18"/>
        <v>#N/A</v>
      </c>
      <c r="AT23" s="83" t="e">
        <f t="shared" si="18"/>
        <v>#N/A</v>
      </c>
      <c r="AU23" s="83" t="e">
        <f t="shared" si="18"/>
        <v>#N/A</v>
      </c>
      <c r="AV23" s="83" t="e">
        <f t="shared" si="18"/>
        <v>#N/A</v>
      </c>
      <c r="AW23" s="83" t="e">
        <f t="shared" si="18"/>
        <v>#N/A</v>
      </c>
      <c r="AX23" s="83" t="e">
        <f t="shared" si="18"/>
        <v>#N/A</v>
      </c>
      <c r="AY23" s="83" t="e">
        <f t="shared" si="18"/>
        <v>#N/A</v>
      </c>
      <c r="AZ23" s="83" t="e">
        <f t="shared" si="18"/>
        <v>#N/A</v>
      </c>
      <c r="BA23" s="83" t="e">
        <f t="shared" si="18"/>
        <v>#N/A</v>
      </c>
      <c r="BB23" s="83" t="e">
        <f t="shared" si="18"/>
        <v>#N/A</v>
      </c>
      <c r="BC23" s="83" t="e">
        <f t="shared" si="18"/>
        <v>#N/A</v>
      </c>
      <c r="BD23" s="86" t="e">
        <f t="shared" ref="BD23" si="19">BD14-BC14</f>
        <v>#N/A</v>
      </c>
    </row>
    <row r="24" spans="1:56">
      <c r="A24" t="s">
        <v>49</v>
      </c>
      <c r="B24" s="71" t="s">
        <v>37</v>
      </c>
      <c r="C24" s="71">
        <f t="shared" si="17"/>
        <v>4</v>
      </c>
      <c r="D24" s="93" t="s">
        <v>53</v>
      </c>
      <c r="E24" s="81">
        <v>0</v>
      </c>
      <c r="F24" s="81" t="e">
        <f t="shared" si="16"/>
        <v>#N/A</v>
      </c>
      <c r="G24" s="81" t="e">
        <f t="shared" si="15"/>
        <v>#N/A</v>
      </c>
      <c r="H24" s="81" t="e">
        <f t="shared" si="15"/>
        <v>#N/A</v>
      </c>
      <c r="I24" s="81" t="e">
        <f t="shared" si="15"/>
        <v>#N/A</v>
      </c>
      <c r="J24" s="81" t="e">
        <f t="shared" si="15"/>
        <v>#N/A</v>
      </c>
      <c r="K24" s="81" t="e">
        <f t="shared" si="15"/>
        <v>#N/A</v>
      </c>
      <c r="L24" s="81" t="e">
        <f t="shared" si="15"/>
        <v>#N/A</v>
      </c>
      <c r="M24" s="81" t="e">
        <f t="shared" si="15"/>
        <v>#N/A</v>
      </c>
      <c r="N24" s="81" t="e">
        <f t="shared" si="15"/>
        <v>#N/A</v>
      </c>
      <c r="O24" s="81" t="e">
        <f t="shared" si="15"/>
        <v>#N/A</v>
      </c>
      <c r="P24" s="81" t="e">
        <f t="shared" si="15"/>
        <v>#N/A</v>
      </c>
      <c r="Q24" s="81" t="e">
        <f t="shared" si="15"/>
        <v>#N/A</v>
      </c>
      <c r="R24" s="81" t="e">
        <f t="shared" si="15"/>
        <v>#N/A</v>
      </c>
      <c r="S24" s="81" t="e">
        <f t="shared" si="15"/>
        <v>#N/A</v>
      </c>
      <c r="T24" s="81" t="e">
        <f t="shared" si="15"/>
        <v>#N/A</v>
      </c>
      <c r="U24" s="81" t="e">
        <f t="shared" si="15"/>
        <v>#N/A</v>
      </c>
      <c r="V24" s="81" t="e">
        <f t="shared" si="15"/>
        <v>#N/A</v>
      </c>
      <c r="W24" s="81" t="e">
        <f t="shared" si="15"/>
        <v>#N/A</v>
      </c>
      <c r="X24" s="81" t="e">
        <f t="shared" si="15"/>
        <v>#N/A</v>
      </c>
      <c r="Y24" s="81" t="e">
        <f t="shared" si="15"/>
        <v>#N/A</v>
      </c>
      <c r="Z24" s="81" t="e">
        <f t="shared" si="15"/>
        <v>#N/A</v>
      </c>
      <c r="AA24" s="81" t="e">
        <f t="shared" si="15"/>
        <v>#N/A</v>
      </c>
      <c r="AB24" s="81" t="e">
        <f t="shared" si="15"/>
        <v>#N/A</v>
      </c>
      <c r="AC24" s="81" t="e">
        <f t="shared" si="15"/>
        <v>#N/A</v>
      </c>
      <c r="AD24" s="81" t="e">
        <f t="shared" si="15"/>
        <v>#N/A</v>
      </c>
      <c r="AE24" s="81" t="e">
        <f t="shared" si="15"/>
        <v>#N/A</v>
      </c>
      <c r="AF24" s="81" t="e">
        <f t="shared" si="15"/>
        <v>#N/A</v>
      </c>
      <c r="AG24" s="81" t="e">
        <f t="shared" si="15"/>
        <v>#N/A</v>
      </c>
      <c r="AH24" s="81" t="e">
        <f t="shared" si="15"/>
        <v>#N/A</v>
      </c>
      <c r="AI24" s="81" t="e">
        <f t="shared" si="15"/>
        <v>#N/A</v>
      </c>
      <c r="AJ24" s="81" t="e">
        <f t="shared" si="15"/>
        <v>#N/A</v>
      </c>
      <c r="AK24" s="81" t="e">
        <f t="shared" si="15"/>
        <v>#N/A</v>
      </c>
      <c r="AL24" s="81" t="e">
        <f t="shared" si="15"/>
        <v>#N/A</v>
      </c>
      <c r="AM24" s="81" t="e">
        <f t="shared" si="15"/>
        <v>#N/A</v>
      </c>
      <c r="AN24" s="81" t="e">
        <f t="shared" si="15"/>
        <v>#N/A</v>
      </c>
      <c r="AO24" s="81" t="e">
        <f t="shared" si="15"/>
        <v>#N/A</v>
      </c>
      <c r="AP24" s="81" t="e">
        <f t="shared" si="15"/>
        <v>#N/A</v>
      </c>
      <c r="AQ24" s="81" t="e">
        <f t="shared" si="15"/>
        <v>#N/A</v>
      </c>
      <c r="AR24" s="81" t="e">
        <f t="shared" si="15"/>
        <v>#N/A</v>
      </c>
      <c r="AS24" s="81" t="e">
        <f t="shared" si="15"/>
        <v>#N/A</v>
      </c>
      <c r="AT24" s="81" t="e">
        <f t="shared" si="15"/>
        <v>#N/A</v>
      </c>
      <c r="AU24" s="81" t="e">
        <f t="shared" si="15"/>
        <v>#N/A</v>
      </c>
      <c r="AV24" s="81" t="e">
        <f t="shared" si="15"/>
        <v>#N/A</v>
      </c>
      <c r="AW24" s="81" t="e">
        <f t="shared" si="15"/>
        <v>#N/A</v>
      </c>
      <c r="AX24" s="81" t="e">
        <f t="shared" si="15"/>
        <v>#N/A</v>
      </c>
      <c r="AY24" s="81" t="e">
        <f t="shared" si="15"/>
        <v>#N/A</v>
      </c>
      <c r="AZ24" s="81" t="e">
        <f t="shared" si="15"/>
        <v>#N/A</v>
      </c>
      <c r="BA24" s="81" t="e">
        <f t="shared" si="15"/>
        <v>#N/A</v>
      </c>
      <c r="BB24" s="81" t="e">
        <f t="shared" si="15"/>
        <v>#N/A</v>
      </c>
      <c r="BC24" s="81" t="e">
        <f t="shared" si="15"/>
        <v>#N/A</v>
      </c>
      <c r="BD24" s="84" t="e">
        <f t="shared" si="15"/>
        <v>#N/A</v>
      </c>
    </row>
    <row r="25" spans="1:56">
      <c r="A25" t="s">
        <v>49</v>
      </c>
      <c r="B25" s="72"/>
      <c r="C25" s="72">
        <f t="shared" si="17"/>
        <v>5</v>
      </c>
      <c r="D25" s="94" t="s">
        <v>54</v>
      </c>
      <c r="E25" s="82">
        <v>0</v>
      </c>
      <c r="F25" s="82" t="e">
        <f t="shared" si="16"/>
        <v>#N/A</v>
      </c>
      <c r="G25" s="82" t="e">
        <f t="shared" si="15"/>
        <v>#N/A</v>
      </c>
      <c r="H25" s="82" t="e">
        <f t="shared" si="15"/>
        <v>#N/A</v>
      </c>
      <c r="I25" s="82" t="e">
        <f t="shared" si="15"/>
        <v>#N/A</v>
      </c>
      <c r="J25" s="82" t="e">
        <f t="shared" si="15"/>
        <v>#N/A</v>
      </c>
      <c r="K25" s="82" t="e">
        <f t="shared" si="15"/>
        <v>#N/A</v>
      </c>
      <c r="L25" s="82" t="e">
        <f t="shared" si="15"/>
        <v>#N/A</v>
      </c>
      <c r="M25" s="82" t="e">
        <f t="shared" si="15"/>
        <v>#N/A</v>
      </c>
      <c r="N25" s="82" t="e">
        <f t="shared" si="15"/>
        <v>#N/A</v>
      </c>
      <c r="O25" s="82" t="e">
        <f t="shared" si="15"/>
        <v>#N/A</v>
      </c>
      <c r="P25" s="82" t="e">
        <f t="shared" si="15"/>
        <v>#N/A</v>
      </c>
      <c r="Q25" s="82" t="e">
        <f t="shared" si="15"/>
        <v>#N/A</v>
      </c>
      <c r="R25" s="82" t="e">
        <f t="shared" si="15"/>
        <v>#N/A</v>
      </c>
      <c r="S25" s="82" t="e">
        <f t="shared" si="15"/>
        <v>#N/A</v>
      </c>
      <c r="T25" s="82" t="e">
        <f t="shared" si="15"/>
        <v>#N/A</v>
      </c>
      <c r="U25" s="82" t="e">
        <f t="shared" si="15"/>
        <v>#N/A</v>
      </c>
      <c r="V25" s="82" t="e">
        <f t="shared" si="15"/>
        <v>#N/A</v>
      </c>
      <c r="W25" s="82" t="e">
        <f t="shared" si="15"/>
        <v>#N/A</v>
      </c>
      <c r="X25" s="82" t="e">
        <f t="shared" si="15"/>
        <v>#N/A</v>
      </c>
      <c r="Y25" s="82" t="e">
        <f t="shared" si="15"/>
        <v>#N/A</v>
      </c>
      <c r="Z25" s="82" t="e">
        <f t="shared" si="15"/>
        <v>#N/A</v>
      </c>
      <c r="AA25" s="82" t="e">
        <f t="shared" si="15"/>
        <v>#N/A</v>
      </c>
      <c r="AB25" s="82" t="e">
        <f t="shared" si="15"/>
        <v>#N/A</v>
      </c>
      <c r="AC25" s="82" t="e">
        <f t="shared" si="15"/>
        <v>#N/A</v>
      </c>
      <c r="AD25" s="82" t="e">
        <f t="shared" si="15"/>
        <v>#N/A</v>
      </c>
      <c r="AE25" s="82" t="e">
        <f t="shared" si="15"/>
        <v>#N/A</v>
      </c>
      <c r="AF25" s="82" t="e">
        <f t="shared" si="15"/>
        <v>#N/A</v>
      </c>
      <c r="AG25" s="82" t="e">
        <f t="shared" si="15"/>
        <v>#N/A</v>
      </c>
      <c r="AH25" s="82" t="e">
        <f t="shared" si="15"/>
        <v>#N/A</v>
      </c>
      <c r="AI25" s="82" t="e">
        <f t="shared" si="15"/>
        <v>#N/A</v>
      </c>
      <c r="AJ25" s="82" t="e">
        <f t="shared" si="15"/>
        <v>#N/A</v>
      </c>
      <c r="AK25" s="82" t="e">
        <f t="shared" si="15"/>
        <v>#N/A</v>
      </c>
      <c r="AL25" s="82" t="e">
        <f t="shared" si="15"/>
        <v>#N/A</v>
      </c>
      <c r="AM25" s="82" t="e">
        <f t="shared" si="15"/>
        <v>#N/A</v>
      </c>
      <c r="AN25" s="82" t="e">
        <f t="shared" si="15"/>
        <v>#N/A</v>
      </c>
      <c r="AO25" s="82" t="e">
        <f t="shared" si="15"/>
        <v>#N/A</v>
      </c>
      <c r="AP25" s="82" t="e">
        <f t="shared" si="15"/>
        <v>#N/A</v>
      </c>
      <c r="AQ25" s="82" t="e">
        <f t="shared" si="15"/>
        <v>#N/A</v>
      </c>
      <c r="AR25" s="82" t="e">
        <f t="shared" si="15"/>
        <v>#N/A</v>
      </c>
      <c r="AS25" s="82" t="e">
        <f t="shared" si="15"/>
        <v>#N/A</v>
      </c>
      <c r="AT25" s="82" t="e">
        <f t="shared" si="15"/>
        <v>#N/A</v>
      </c>
      <c r="AU25" s="82" t="e">
        <f t="shared" si="15"/>
        <v>#N/A</v>
      </c>
      <c r="AV25" s="82" t="e">
        <f t="shared" si="15"/>
        <v>#N/A</v>
      </c>
      <c r="AW25" s="82" t="e">
        <f t="shared" si="15"/>
        <v>#N/A</v>
      </c>
      <c r="AX25" s="82" t="e">
        <f t="shared" si="15"/>
        <v>#N/A</v>
      </c>
      <c r="AY25" s="82" t="e">
        <f t="shared" si="15"/>
        <v>#N/A</v>
      </c>
      <c r="AZ25" s="82" t="e">
        <f t="shared" si="15"/>
        <v>#N/A</v>
      </c>
      <c r="BA25" s="82" t="e">
        <f t="shared" si="15"/>
        <v>#N/A</v>
      </c>
      <c r="BB25" s="82" t="e">
        <f t="shared" si="15"/>
        <v>#N/A</v>
      </c>
      <c r="BC25" s="82" t="e">
        <f t="shared" si="15"/>
        <v>#N/A</v>
      </c>
      <c r="BD25" s="85" t="e">
        <f t="shared" si="15"/>
        <v>#N/A</v>
      </c>
    </row>
    <row r="26" spans="1:56" ht="15.75" thickBot="1">
      <c r="A26" t="s">
        <v>49</v>
      </c>
      <c r="B26" s="73"/>
      <c r="C26" s="73">
        <f t="shared" si="17"/>
        <v>6</v>
      </c>
      <c r="D26" s="95" t="s">
        <v>55</v>
      </c>
      <c r="E26" s="83">
        <v>0</v>
      </c>
      <c r="F26" s="83" t="e">
        <f t="shared" si="16"/>
        <v>#N/A</v>
      </c>
      <c r="G26" s="83" t="e">
        <f t="shared" si="15"/>
        <v>#N/A</v>
      </c>
      <c r="H26" s="83" t="e">
        <f t="shared" si="15"/>
        <v>#N/A</v>
      </c>
      <c r="I26" s="83" t="e">
        <f t="shared" si="15"/>
        <v>#N/A</v>
      </c>
      <c r="J26" s="83" t="e">
        <f t="shared" si="15"/>
        <v>#N/A</v>
      </c>
      <c r="K26" s="83" t="e">
        <f t="shared" si="15"/>
        <v>#N/A</v>
      </c>
      <c r="L26" s="83" t="e">
        <f t="shared" si="15"/>
        <v>#N/A</v>
      </c>
      <c r="M26" s="83" t="e">
        <f t="shared" si="15"/>
        <v>#N/A</v>
      </c>
      <c r="N26" s="83" t="e">
        <f t="shared" ref="N26:BC26" si="20">N17-M17</f>
        <v>#N/A</v>
      </c>
      <c r="O26" s="83" t="e">
        <f t="shared" si="20"/>
        <v>#N/A</v>
      </c>
      <c r="P26" s="83" t="e">
        <f t="shared" si="20"/>
        <v>#N/A</v>
      </c>
      <c r="Q26" s="83" t="e">
        <f t="shared" si="20"/>
        <v>#N/A</v>
      </c>
      <c r="R26" s="83" t="e">
        <f t="shared" si="20"/>
        <v>#N/A</v>
      </c>
      <c r="S26" s="83" t="e">
        <f t="shared" si="20"/>
        <v>#N/A</v>
      </c>
      <c r="T26" s="83" t="e">
        <f t="shared" si="20"/>
        <v>#N/A</v>
      </c>
      <c r="U26" s="83" t="e">
        <f t="shared" si="20"/>
        <v>#N/A</v>
      </c>
      <c r="V26" s="83" t="e">
        <f t="shared" si="20"/>
        <v>#N/A</v>
      </c>
      <c r="W26" s="83" t="e">
        <f t="shared" si="20"/>
        <v>#N/A</v>
      </c>
      <c r="X26" s="83" t="e">
        <f t="shared" si="20"/>
        <v>#N/A</v>
      </c>
      <c r="Y26" s="83" t="e">
        <f t="shared" si="20"/>
        <v>#N/A</v>
      </c>
      <c r="Z26" s="83" t="e">
        <f t="shared" si="20"/>
        <v>#N/A</v>
      </c>
      <c r="AA26" s="83" t="e">
        <f t="shared" si="20"/>
        <v>#N/A</v>
      </c>
      <c r="AB26" s="83" t="e">
        <f t="shared" si="20"/>
        <v>#N/A</v>
      </c>
      <c r="AC26" s="83" t="e">
        <f t="shared" si="20"/>
        <v>#N/A</v>
      </c>
      <c r="AD26" s="83" t="e">
        <f t="shared" si="20"/>
        <v>#N/A</v>
      </c>
      <c r="AE26" s="83" t="e">
        <f t="shared" si="20"/>
        <v>#N/A</v>
      </c>
      <c r="AF26" s="83" t="e">
        <f t="shared" si="20"/>
        <v>#N/A</v>
      </c>
      <c r="AG26" s="83" t="e">
        <f t="shared" si="20"/>
        <v>#N/A</v>
      </c>
      <c r="AH26" s="83" t="e">
        <f t="shared" si="20"/>
        <v>#N/A</v>
      </c>
      <c r="AI26" s="83" t="e">
        <f t="shared" si="20"/>
        <v>#N/A</v>
      </c>
      <c r="AJ26" s="83" t="e">
        <f t="shared" si="20"/>
        <v>#N/A</v>
      </c>
      <c r="AK26" s="83" t="e">
        <f t="shared" si="20"/>
        <v>#N/A</v>
      </c>
      <c r="AL26" s="83" t="e">
        <f t="shared" si="20"/>
        <v>#N/A</v>
      </c>
      <c r="AM26" s="83" t="e">
        <f t="shared" si="20"/>
        <v>#N/A</v>
      </c>
      <c r="AN26" s="83" t="e">
        <f t="shared" si="20"/>
        <v>#N/A</v>
      </c>
      <c r="AO26" s="83" t="e">
        <f t="shared" si="20"/>
        <v>#N/A</v>
      </c>
      <c r="AP26" s="83" t="e">
        <f t="shared" si="20"/>
        <v>#N/A</v>
      </c>
      <c r="AQ26" s="83" t="e">
        <f t="shared" si="20"/>
        <v>#N/A</v>
      </c>
      <c r="AR26" s="83" t="e">
        <f t="shared" si="20"/>
        <v>#N/A</v>
      </c>
      <c r="AS26" s="83" t="e">
        <f t="shared" si="20"/>
        <v>#N/A</v>
      </c>
      <c r="AT26" s="83" t="e">
        <f t="shared" si="20"/>
        <v>#N/A</v>
      </c>
      <c r="AU26" s="83" t="e">
        <f t="shared" si="20"/>
        <v>#N/A</v>
      </c>
      <c r="AV26" s="83" t="e">
        <f t="shared" si="20"/>
        <v>#N/A</v>
      </c>
      <c r="AW26" s="83" t="e">
        <f t="shared" si="20"/>
        <v>#N/A</v>
      </c>
      <c r="AX26" s="83" t="e">
        <f t="shared" si="20"/>
        <v>#N/A</v>
      </c>
      <c r="AY26" s="83" t="e">
        <f t="shared" si="20"/>
        <v>#N/A</v>
      </c>
      <c r="AZ26" s="83" t="e">
        <f t="shared" si="20"/>
        <v>#N/A</v>
      </c>
      <c r="BA26" s="83" t="e">
        <f t="shared" si="20"/>
        <v>#N/A</v>
      </c>
      <c r="BB26" s="83" t="e">
        <f t="shared" si="20"/>
        <v>#N/A</v>
      </c>
      <c r="BC26" s="83" t="e">
        <f t="shared" si="20"/>
        <v>#N/A</v>
      </c>
      <c r="BD26" s="86" t="e">
        <f t="shared" ref="BD26" si="21">BD17-BC17</f>
        <v>#N/A</v>
      </c>
    </row>
    <row r="27" spans="1:56">
      <c r="A27" t="s">
        <v>49</v>
      </c>
      <c r="B27" s="71" t="s">
        <v>38</v>
      </c>
      <c r="C27" s="71">
        <f t="shared" si="17"/>
        <v>7</v>
      </c>
      <c r="D27" s="93" t="s">
        <v>53</v>
      </c>
      <c r="E27" s="81">
        <v>0</v>
      </c>
      <c r="F27" s="81" t="e">
        <f t="shared" si="16"/>
        <v>#N/A</v>
      </c>
      <c r="G27" s="81" t="e">
        <f t="shared" ref="G27:BD29" si="22">G18-F18</f>
        <v>#N/A</v>
      </c>
      <c r="H27" s="81" t="e">
        <f t="shared" si="22"/>
        <v>#N/A</v>
      </c>
      <c r="I27" s="81" t="e">
        <f t="shared" si="22"/>
        <v>#N/A</v>
      </c>
      <c r="J27" s="81" t="e">
        <f t="shared" si="22"/>
        <v>#N/A</v>
      </c>
      <c r="K27" s="81" t="e">
        <f t="shared" si="22"/>
        <v>#N/A</v>
      </c>
      <c r="L27" s="81" t="e">
        <f t="shared" si="22"/>
        <v>#N/A</v>
      </c>
      <c r="M27" s="81" t="e">
        <f t="shared" si="22"/>
        <v>#N/A</v>
      </c>
      <c r="N27" s="81" t="e">
        <f t="shared" si="22"/>
        <v>#N/A</v>
      </c>
      <c r="O27" s="81" t="e">
        <f t="shared" si="22"/>
        <v>#N/A</v>
      </c>
      <c r="P27" s="81" t="e">
        <f t="shared" si="22"/>
        <v>#N/A</v>
      </c>
      <c r="Q27" s="81" t="e">
        <f t="shared" si="22"/>
        <v>#N/A</v>
      </c>
      <c r="R27" s="81" t="e">
        <f t="shared" si="22"/>
        <v>#N/A</v>
      </c>
      <c r="S27" s="81" t="e">
        <f t="shared" si="22"/>
        <v>#N/A</v>
      </c>
      <c r="T27" s="81" t="e">
        <f t="shared" si="22"/>
        <v>#N/A</v>
      </c>
      <c r="U27" s="81" t="e">
        <f t="shared" si="22"/>
        <v>#N/A</v>
      </c>
      <c r="V27" s="81" t="e">
        <f t="shared" si="22"/>
        <v>#N/A</v>
      </c>
      <c r="W27" s="81" t="e">
        <f t="shared" si="22"/>
        <v>#N/A</v>
      </c>
      <c r="X27" s="81" t="e">
        <f t="shared" si="22"/>
        <v>#N/A</v>
      </c>
      <c r="Y27" s="81" t="e">
        <f t="shared" si="22"/>
        <v>#N/A</v>
      </c>
      <c r="Z27" s="81" t="e">
        <f t="shared" si="22"/>
        <v>#N/A</v>
      </c>
      <c r="AA27" s="81" t="e">
        <f t="shared" si="22"/>
        <v>#N/A</v>
      </c>
      <c r="AB27" s="81" t="e">
        <f t="shared" si="22"/>
        <v>#N/A</v>
      </c>
      <c r="AC27" s="81" t="e">
        <f t="shared" si="22"/>
        <v>#N/A</v>
      </c>
      <c r="AD27" s="81" t="e">
        <f t="shared" si="22"/>
        <v>#N/A</v>
      </c>
      <c r="AE27" s="81" t="e">
        <f t="shared" si="22"/>
        <v>#N/A</v>
      </c>
      <c r="AF27" s="81" t="e">
        <f t="shared" si="22"/>
        <v>#N/A</v>
      </c>
      <c r="AG27" s="81" t="e">
        <f t="shared" si="22"/>
        <v>#N/A</v>
      </c>
      <c r="AH27" s="81" t="e">
        <f t="shared" si="22"/>
        <v>#N/A</v>
      </c>
      <c r="AI27" s="81" t="e">
        <f t="shared" si="22"/>
        <v>#N/A</v>
      </c>
      <c r="AJ27" s="81" t="e">
        <f t="shared" si="22"/>
        <v>#N/A</v>
      </c>
      <c r="AK27" s="81" t="e">
        <f t="shared" si="22"/>
        <v>#N/A</v>
      </c>
      <c r="AL27" s="81" t="e">
        <f t="shared" si="22"/>
        <v>#N/A</v>
      </c>
      <c r="AM27" s="81" t="e">
        <f t="shared" si="22"/>
        <v>#N/A</v>
      </c>
      <c r="AN27" s="81" t="e">
        <f t="shared" si="22"/>
        <v>#N/A</v>
      </c>
      <c r="AO27" s="81" t="e">
        <f t="shared" si="22"/>
        <v>#N/A</v>
      </c>
      <c r="AP27" s="81" t="e">
        <f t="shared" si="22"/>
        <v>#N/A</v>
      </c>
      <c r="AQ27" s="81" t="e">
        <f t="shared" si="22"/>
        <v>#N/A</v>
      </c>
      <c r="AR27" s="81" t="e">
        <f t="shared" si="22"/>
        <v>#N/A</v>
      </c>
      <c r="AS27" s="81" t="e">
        <f t="shared" si="22"/>
        <v>#N/A</v>
      </c>
      <c r="AT27" s="81" t="e">
        <f t="shared" si="22"/>
        <v>#N/A</v>
      </c>
      <c r="AU27" s="81" t="e">
        <f t="shared" si="22"/>
        <v>#N/A</v>
      </c>
      <c r="AV27" s="81" t="e">
        <f t="shared" si="22"/>
        <v>#N/A</v>
      </c>
      <c r="AW27" s="81" t="e">
        <f t="shared" si="22"/>
        <v>#N/A</v>
      </c>
      <c r="AX27" s="81" t="e">
        <f t="shared" si="22"/>
        <v>#N/A</v>
      </c>
      <c r="AY27" s="81" t="e">
        <f t="shared" si="22"/>
        <v>#N/A</v>
      </c>
      <c r="AZ27" s="81" t="e">
        <f t="shared" si="22"/>
        <v>#N/A</v>
      </c>
      <c r="BA27" s="81" t="e">
        <f t="shared" si="22"/>
        <v>#N/A</v>
      </c>
      <c r="BB27" s="81" t="e">
        <f t="shared" si="22"/>
        <v>#N/A</v>
      </c>
      <c r="BC27" s="81" t="e">
        <f t="shared" si="22"/>
        <v>#N/A</v>
      </c>
      <c r="BD27" s="84" t="e">
        <f t="shared" si="22"/>
        <v>#N/A</v>
      </c>
    </row>
    <row r="28" spans="1:56">
      <c r="A28" t="s">
        <v>49</v>
      </c>
      <c r="B28" s="72"/>
      <c r="C28" s="72">
        <f t="shared" si="17"/>
        <v>8</v>
      </c>
      <c r="D28" s="94" t="s">
        <v>54</v>
      </c>
      <c r="E28" s="82">
        <v>0</v>
      </c>
      <c r="F28" s="82" t="e">
        <f t="shared" si="16"/>
        <v>#N/A</v>
      </c>
      <c r="G28" s="82" t="e">
        <f t="shared" si="22"/>
        <v>#N/A</v>
      </c>
      <c r="H28" s="82" t="e">
        <f t="shared" si="22"/>
        <v>#N/A</v>
      </c>
      <c r="I28" s="82" t="e">
        <f t="shared" si="22"/>
        <v>#N/A</v>
      </c>
      <c r="J28" s="82" t="e">
        <f t="shared" si="22"/>
        <v>#N/A</v>
      </c>
      <c r="K28" s="82" t="e">
        <f t="shared" si="22"/>
        <v>#N/A</v>
      </c>
      <c r="L28" s="82" t="e">
        <f t="shared" si="22"/>
        <v>#N/A</v>
      </c>
      <c r="M28" s="82" t="e">
        <f t="shared" si="22"/>
        <v>#N/A</v>
      </c>
      <c r="N28" s="82" t="e">
        <f t="shared" si="22"/>
        <v>#N/A</v>
      </c>
      <c r="O28" s="82" t="e">
        <f t="shared" si="22"/>
        <v>#N/A</v>
      </c>
      <c r="P28" s="82" t="e">
        <f t="shared" si="22"/>
        <v>#N/A</v>
      </c>
      <c r="Q28" s="82" t="e">
        <f t="shared" si="22"/>
        <v>#N/A</v>
      </c>
      <c r="R28" s="82" t="e">
        <f t="shared" si="22"/>
        <v>#N/A</v>
      </c>
      <c r="S28" s="82" t="e">
        <f t="shared" si="22"/>
        <v>#N/A</v>
      </c>
      <c r="T28" s="82" t="e">
        <f t="shared" si="22"/>
        <v>#N/A</v>
      </c>
      <c r="U28" s="82" t="e">
        <f t="shared" si="22"/>
        <v>#N/A</v>
      </c>
      <c r="V28" s="82" t="e">
        <f t="shared" si="22"/>
        <v>#N/A</v>
      </c>
      <c r="W28" s="82" t="e">
        <f t="shared" si="22"/>
        <v>#N/A</v>
      </c>
      <c r="X28" s="82" t="e">
        <f t="shared" si="22"/>
        <v>#N/A</v>
      </c>
      <c r="Y28" s="82" t="e">
        <f t="shared" si="22"/>
        <v>#N/A</v>
      </c>
      <c r="Z28" s="82" t="e">
        <f t="shared" si="22"/>
        <v>#N/A</v>
      </c>
      <c r="AA28" s="82" t="e">
        <f t="shared" si="22"/>
        <v>#N/A</v>
      </c>
      <c r="AB28" s="82" t="e">
        <f t="shared" si="22"/>
        <v>#N/A</v>
      </c>
      <c r="AC28" s="82" t="e">
        <f t="shared" si="22"/>
        <v>#N/A</v>
      </c>
      <c r="AD28" s="82" t="e">
        <f t="shared" si="22"/>
        <v>#N/A</v>
      </c>
      <c r="AE28" s="82" t="e">
        <f t="shared" si="22"/>
        <v>#N/A</v>
      </c>
      <c r="AF28" s="82" t="e">
        <f t="shared" si="22"/>
        <v>#N/A</v>
      </c>
      <c r="AG28" s="82" t="e">
        <f t="shared" si="22"/>
        <v>#N/A</v>
      </c>
      <c r="AH28" s="82" t="e">
        <f t="shared" si="22"/>
        <v>#N/A</v>
      </c>
      <c r="AI28" s="82" t="e">
        <f t="shared" si="22"/>
        <v>#N/A</v>
      </c>
      <c r="AJ28" s="82" t="e">
        <f t="shared" si="22"/>
        <v>#N/A</v>
      </c>
      <c r="AK28" s="82" t="e">
        <f t="shared" si="22"/>
        <v>#N/A</v>
      </c>
      <c r="AL28" s="82" t="e">
        <f t="shared" si="22"/>
        <v>#N/A</v>
      </c>
      <c r="AM28" s="82" t="e">
        <f t="shared" si="22"/>
        <v>#N/A</v>
      </c>
      <c r="AN28" s="82" t="e">
        <f t="shared" si="22"/>
        <v>#N/A</v>
      </c>
      <c r="AO28" s="82" t="e">
        <f t="shared" si="22"/>
        <v>#N/A</v>
      </c>
      <c r="AP28" s="82" t="e">
        <f t="shared" si="22"/>
        <v>#N/A</v>
      </c>
      <c r="AQ28" s="82" t="e">
        <f t="shared" si="22"/>
        <v>#N/A</v>
      </c>
      <c r="AR28" s="82" t="e">
        <f t="shared" si="22"/>
        <v>#N/A</v>
      </c>
      <c r="AS28" s="82" t="e">
        <f t="shared" si="22"/>
        <v>#N/A</v>
      </c>
      <c r="AT28" s="82" t="e">
        <f t="shared" si="22"/>
        <v>#N/A</v>
      </c>
      <c r="AU28" s="82" t="e">
        <f t="shared" si="22"/>
        <v>#N/A</v>
      </c>
      <c r="AV28" s="82" t="e">
        <f t="shared" si="22"/>
        <v>#N/A</v>
      </c>
      <c r="AW28" s="82" t="e">
        <f t="shared" si="22"/>
        <v>#N/A</v>
      </c>
      <c r="AX28" s="82" t="e">
        <f t="shared" si="22"/>
        <v>#N/A</v>
      </c>
      <c r="AY28" s="82" t="e">
        <f t="shared" si="22"/>
        <v>#N/A</v>
      </c>
      <c r="AZ28" s="82" t="e">
        <f t="shared" si="22"/>
        <v>#N/A</v>
      </c>
      <c r="BA28" s="82" t="e">
        <f t="shared" si="22"/>
        <v>#N/A</v>
      </c>
      <c r="BB28" s="82" t="e">
        <f t="shared" si="22"/>
        <v>#N/A</v>
      </c>
      <c r="BC28" s="82" t="e">
        <f t="shared" si="22"/>
        <v>#N/A</v>
      </c>
      <c r="BD28" s="85" t="e">
        <f t="shared" si="22"/>
        <v>#N/A</v>
      </c>
    </row>
    <row r="29" spans="1:56" ht="15.75" thickBot="1">
      <c r="A29" t="s">
        <v>49</v>
      </c>
      <c r="B29" s="73"/>
      <c r="C29" s="73">
        <f t="shared" si="17"/>
        <v>9</v>
      </c>
      <c r="D29" s="95" t="s">
        <v>55</v>
      </c>
      <c r="E29" s="83">
        <v>0</v>
      </c>
      <c r="F29" s="83" t="e">
        <f t="shared" si="16"/>
        <v>#N/A</v>
      </c>
      <c r="G29" s="83" t="e">
        <f t="shared" si="22"/>
        <v>#N/A</v>
      </c>
      <c r="H29" s="83" t="e">
        <f t="shared" si="22"/>
        <v>#N/A</v>
      </c>
      <c r="I29" s="83" t="e">
        <f t="shared" si="22"/>
        <v>#N/A</v>
      </c>
      <c r="J29" s="83" t="e">
        <f t="shared" si="22"/>
        <v>#N/A</v>
      </c>
      <c r="K29" s="83" t="e">
        <f t="shared" si="22"/>
        <v>#N/A</v>
      </c>
      <c r="L29" s="83" t="e">
        <f t="shared" si="22"/>
        <v>#N/A</v>
      </c>
      <c r="M29" s="83" t="e">
        <f t="shared" si="22"/>
        <v>#N/A</v>
      </c>
      <c r="N29" s="83" t="e">
        <f t="shared" si="22"/>
        <v>#N/A</v>
      </c>
      <c r="O29" s="83" t="e">
        <f t="shared" si="22"/>
        <v>#N/A</v>
      </c>
      <c r="P29" s="83" t="e">
        <f t="shared" si="22"/>
        <v>#N/A</v>
      </c>
      <c r="Q29" s="83" t="e">
        <f t="shared" si="22"/>
        <v>#N/A</v>
      </c>
      <c r="R29" s="83" t="e">
        <f t="shared" si="22"/>
        <v>#N/A</v>
      </c>
      <c r="S29" s="83" t="e">
        <f t="shared" si="22"/>
        <v>#N/A</v>
      </c>
      <c r="T29" s="83" t="e">
        <f t="shared" si="22"/>
        <v>#N/A</v>
      </c>
      <c r="U29" s="83" t="e">
        <f t="shared" si="22"/>
        <v>#N/A</v>
      </c>
      <c r="V29" s="83" t="e">
        <f t="shared" si="22"/>
        <v>#N/A</v>
      </c>
      <c r="W29" s="83" t="e">
        <f t="shared" si="22"/>
        <v>#N/A</v>
      </c>
      <c r="X29" s="83" t="e">
        <f t="shared" si="22"/>
        <v>#N/A</v>
      </c>
      <c r="Y29" s="83" t="e">
        <f t="shared" si="22"/>
        <v>#N/A</v>
      </c>
      <c r="Z29" s="83" t="e">
        <f t="shared" si="22"/>
        <v>#N/A</v>
      </c>
      <c r="AA29" s="83" t="e">
        <f t="shared" si="22"/>
        <v>#N/A</v>
      </c>
      <c r="AB29" s="83" t="e">
        <f t="shared" si="22"/>
        <v>#N/A</v>
      </c>
      <c r="AC29" s="83" t="e">
        <f t="shared" si="22"/>
        <v>#N/A</v>
      </c>
      <c r="AD29" s="83" t="e">
        <f t="shared" si="22"/>
        <v>#N/A</v>
      </c>
      <c r="AE29" s="83" t="e">
        <f t="shared" si="22"/>
        <v>#N/A</v>
      </c>
      <c r="AF29" s="83" t="e">
        <f t="shared" si="22"/>
        <v>#N/A</v>
      </c>
      <c r="AG29" s="83" t="e">
        <f t="shared" si="22"/>
        <v>#N/A</v>
      </c>
      <c r="AH29" s="83" t="e">
        <f t="shared" si="22"/>
        <v>#N/A</v>
      </c>
      <c r="AI29" s="83" t="e">
        <f t="shared" si="22"/>
        <v>#N/A</v>
      </c>
      <c r="AJ29" s="83" t="e">
        <f t="shared" si="22"/>
        <v>#N/A</v>
      </c>
      <c r="AK29" s="83" t="e">
        <f t="shared" si="22"/>
        <v>#N/A</v>
      </c>
      <c r="AL29" s="83" t="e">
        <f t="shared" si="22"/>
        <v>#N/A</v>
      </c>
      <c r="AM29" s="83" t="e">
        <f t="shared" si="22"/>
        <v>#N/A</v>
      </c>
      <c r="AN29" s="83" t="e">
        <f t="shared" si="22"/>
        <v>#N/A</v>
      </c>
      <c r="AO29" s="83" t="e">
        <f t="shared" si="22"/>
        <v>#N/A</v>
      </c>
      <c r="AP29" s="83" t="e">
        <f t="shared" si="22"/>
        <v>#N/A</v>
      </c>
      <c r="AQ29" s="83" t="e">
        <f t="shared" si="22"/>
        <v>#N/A</v>
      </c>
      <c r="AR29" s="83" t="e">
        <f t="shared" si="22"/>
        <v>#N/A</v>
      </c>
      <c r="AS29" s="83" t="e">
        <f t="shared" si="22"/>
        <v>#N/A</v>
      </c>
      <c r="AT29" s="83" t="e">
        <f t="shared" si="22"/>
        <v>#N/A</v>
      </c>
      <c r="AU29" s="83" t="e">
        <f t="shared" si="22"/>
        <v>#N/A</v>
      </c>
      <c r="AV29" s="83" t="e">
        <f t="shared" si="22"/>
        <v>#N/A</v>
      </c>
      <c r="AW29" s="83" t="e">
        <f t="shared" si="22"/>
        <v>#N/A</v>
      </c>
      <c r="AX29" s="83" t="e">
        <f t="shared" si="22"/>
        <v>#N/A</v>
      </c>
      <c r="AY29" s="83" t="e">
        <f t="shared" si="22"/>
        <v>#N/A</v>
      </c>
      <c r="AZ29" s="83" t="e">
        <f t="shared" si="22"/>
        <v>#N/A</v>
      </c>
      <c r="BA29" s="83" t="e">
        <f t="shared" si="22"/>
        <v>#N/A</v>
      </c>
      <c r="BB29" s="83" t="e">
        <f t="shared" si="22"/>
        <v>#N/A</v>
      </c>
      <c r="BC29" s="83" t="e">
        <f t="shared" si="22"/>
        <v>#N/A</v>
      </c>
      <c r="BD29" s="86" t="e">
        <f t="shared" si="22"/>
        <v>#N/A</v>
      </c>
    </row>
    <row r="32" spans="1:56">
      <c r="B32" s="144" t="s">
        <v>62</v>
      </c>
      <c r="C32" s="144"/>
      <c r="D32" s="144" t="s">
        <v>57</v>
      </c>
      <c r="E32" s="144" t="s">
        <v>58</v>
      </c>
      <c r="F32" s="144"/>
      <c r="G32" s="144"/>
      <c r="H32" s="144" t="s">
        <v>59</v>
      </c>
      <c r="I32" s="144"/>
      <c r="J32" s="144"/>
      <c r="K32" s="144" t="s">
        <v>60</v>
      </c>
      <c r="L32" s="144"/>
      <c r="M32" s="144"/>
    </row>
    <row r="33" spans="2:13">
      <c r="B33" s="144"/>
      <c r="C33" s="144"/>
      <c r="D33" s="144"/>
      <c r="E33" s="98" t="s">
        <v>39</v>
      </c>
      <c r="F33" s="98" t="s">
        <v>43</v>
      </c>
      <c r="G33" s="98" t="s">
        <v>56</v>
      </c>
      <c r="H33" s="98" t="s">
        <v>39</v>
      </c>
      <c r="I33" s="98" t="s">
        <v>43</v>
      </c>
      <c r="J33" s="98" t="s">
        <v>56</v>
      </c>
      <c r="K33" s="98" t="s">
        <v>39</v>
      </c>
      <c r="L33" s="98" t="s">
        <v>43</v>
      </c>
      <c r="M33" s="98" t="s">
        <v>56</v>
      </c>
    </row>
    <row r="34" spans="2:13" ht="24" customHeight="1">
      <c r="B34" s="145" t="s">
        <v>63</v>
      </c>
      <c r="C34" s="145"/>
      <c r="D34" s="102" t="e">
        <f>BD3/$BD$3*100</f>
        <v>#N/A</v>
      </c>
      <c r="E34" s="103" t="e">
        <f>INDEX($E$12:$BD$20,1,HLOOKUP(Закупка!$G$2,'S-кривая - ПД'!$E$1:$BD$2,2,0))*100</f>
        <v>#N/A</v>
      </c>
      <c r="F34" s="103" t="e">
        <f>INDEX($E$12:$BD$20,3,HLOOKUP(Закупка!$G$2,'S-кривая - ПД'!$E$1:$BD$2,2,0))*100</f>
        <v>#N/A</v>
      </c>
      <c r="G34" s="103" t="e">
        <f>F34-E34</f>
        <v>#N/A</v>
      </c>
      <c r="H34" s="104" t="e">
        <f t="shared" ref="H34:I36" si="23">E34-K34</f>
        <v>#N/A</v>
      </c>
      <c r="I34" s="104" t="e">
        <f t="shared" si="23"/>
        <v>#N/A</v>
      </c>
      <c r="J34" s="104" t="e">
        <f>H34-I34</f>
        <v>#N/A</v>
      </c>
      <c r="K34" s="103">
        <v>25.617671120807213</v>
      </c>
      <c r="L34" s="103">
        <v>0</v>
      </c>
      <c r="M34" s="103">
        <v>-25.617671120807213</v>
      </c>
    </row>
    <row r="35" spans="2:13" ht="24" customHeight="1">
      <c r="B35" s="143" t="s">
        <v>37</v>
      </c>
      <c r="C35" s="143"/>
      <c r="D35" s="99" t="e">
        <f>BD6/$BD$3*100</f>
        <v>#N/A</v>
      </c>
      <c r="E35" s="100" t="e">
        <f>INDEX($E$12:$BD$20,4,HLOOKUP(Закупка!$G$2,'S-кривая - ПД'!$E$1:$BD$2,2,0))*100</f>
        <v>#N/A</v>
      </c>
      <c r="F35" s="100" t="e">
        <f>INDEX($E$12:$BD$20,6,HLOOKUP(Закупка!$G$2,'S-кривая - ПД'!$E$1:$BD$2,2,0))*100</f>
        <v>#N/A</v>
      </c>
      <c r="G35" s="100" t="e">
        <f>F35-E35</f>
        <v>#N/A</v>
      </c>
      <c r="H35" s="101" t="e">
        <f t="shared" si="23"/>
        <v>#N/A</v>
      </c>
      <c r="I35" s="101" t="e">
        <f t="shared" si="23"/>
        <v>#N/A</v>
      </c>
      <c r="J35" s="101" t="e">
        <f>H35-I35</f>
        <v>#N/A</v>
      </c>
      <c r="K35" s="100">
        <v>49.000000000000007</v>
      </c>
      <c r="L35" s="100">
        <v>0</v>
      </c>
      <c r="M35" s="100">
        <v>-49.000000000000007</v>
      </c>
    </row>
    <row r="36" spans="2:13" ht="24" customHeight="1">
      <c r="B36" s="143" t="s">
        <v>38</v>
      </c>
      <c r="C36" s="143"/>
      <c r="D36" s="99" t="e">
        <f>BD9/$BD$3*100</f>
        <v>#N/A</v>
      </c>
      <c r="E36" s="100" t="e">
        <f>INDEX($E$12:$BD$20,7,HLOOKUP(Закупка!$G$2,'S-кривая - ПД'!$E$1:$BD$2,2,0))*100</f>
        <v>#N/A</v>
      </c>
      <c r="F36" s="100" t="e">
        <f>INDEX($E$12:$BD$20,9,HLOOKUP(Закупка!$G$2,'S-кривая - ПД'!$E$1:$BD$2,2,0))*100</f>
        <v>#N/A</v>
      </c>
      <c r="G36" s="100" t="e">
        <f>F36-E36</f>
        <v>#N/A</v>
      </c>
      <c r="H36" s="101" t="e">
        <f t="shared" si="23"/>
        <v>#N/A</v>
      </c>
      <c r="I36" s="101" t="e">
        <f t="shared" si="23"/>
        <v>#N/A</v>
      </c>
      <c r="J36" s="101" t="e">
        <f>H36-I36</f>
        <v>#N/A</v>
      </c>
      <c r="K36" s="100">
        <v>21.043364851646569</v>
      </c>
      <c r="L36" s="100">
        <v>0</v>
      </c>
      <c r="M36" s="100">
        <v>-21.043364851646569</v>
      </c>
    </row>
  </sheetData>
  <mergeCells count="8">
    <mergeCell ref="B35:C35"/>
    <mergeCell ref="B36:C36"/>
    <mergeCell ref="E32:G32"/>
    <mergeCell ref="H32:J32"/>
    <mergeCell ref="K32:M32"/>
    <mergeCell ref="D32:D33"/>
    <mergeCell ref="B32:C33"/>
    <mergeCell ref="B34:C3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Y22"/>
  <sheetViews>
    <sheetView view="pageBreakPreview" zoomScale="55" zoomScaleNormal="85" zoomScaleSheetLayoutView="55" workbookViewId="0">
      <pane xSplit="9" ySplit="12" topLeftCell="J13" activePane="bottomRight" state="frozen"/>
      <selection pane="topRight" activeCell="F1" sqref="F1"/>
      <selection pane="bottomLeft" activeCell="A11" sqref="A11"/>
      <selection pane="bottomRight" activeCell="F3" sqref="F3"/>
    </sheetView>
  </sheetViews>
  <sheetFormatPr defaultRowHeight="15" outlineLevelRow="1" outlineLevelCol="1"/>
  <cols>
    <col min="1" max="1" width="12.42578125" customWidth="1" outlineLevel="1"/>
    <col min="2" max="2" width="9.140625" style="1" customWidth="1"/>
    <col min="3" max="3" width="19.5703125" style="1" customWidth="1"/>
    <col min="4" max="5" width="13.28515625" style="1" customWidth="1"/>
    <col min="6" max="6" width="57" style="2" customWidth="1"/>
    <col min="7" max="7" width="22" style="3" customWidth="1"/>
    <col min="8" max="8" width="26.28515625" style="12" customWidth="1"/>
    <col min="9" max="9" width="13" style="8" customWidth="1"/>
    <col min="10" max="10" width="22.5703125" style="13" customWidth="1"/>
    <col min="11" max="11" width="31.28515625" style="13" customWidth="1"/>
    <col min="12" max="12" width="20.85546875" style="13" customWidth="1"/>
    <col min="13" max="13" width="16.140625" style="13" customWidth="1"/>
    <col min="14" max="15" width="14.7109375" style="2" customWidth="1"/>
    <col min="16" max="16" width="16.85546875" style="2" customWidth="1"/>
    <col min="17" max="17" width="16" style="2" customWidth="1"/>
    <col min="18" max="18" width="26.7109375" style="2" customWidth="1"/>
    <col min="19" max="19" width="10.42578125" style="2" customWidth="1"/>
    <col min="20" max="20" width="36.28515625" style="2" customWidth="1"/>
    <col min="21" max="23" width="12.5703125" style="2" customWidth="1"/>
    <col min="24" max="24" width="20" style="2" customWidth="1"/>
    <col min="25" max="26" width="15.42578125" style="2" customWidth="1"/>
    <col min="27" max="27" width="13.85546875" style="2" customWidth="1"/>
    <col min="28" max="28" width="27.42578125" style="2" customWidth="1"/>
    <col min="29" max="31" width="12.5703125" style="2" customWidth="1"/>
    <col min="32" max="32" width="25" style="2" customWidth="1"/>
    <col min="33" max="34" width="12.5703125" style="2" customWidth="1"/>
    <col min="35" max="35" width="12.28515625" style="2" customWidth="1"/>
    <col min="36" max="36" width="25.7109375" style="2" customWidth="1"/>
    <col min="37" max="38" width="14.7109375" style="2" customWidth="1"/>
    <col min="39" max="39" width="12.28515625" style="2" customWidth="1"/>
    <col min="40" max="40" width="25.7109375" style="2" customWidth="1"/>
    <col min="41" max="42" width="14.7109375" style="2" customWidth="1"/>
    <col min="43" max="43" width="12.28515625" style="2" customWidth="1"/>
    <col min="46" max="46" width="12" bestFit="1" customWidth="1"/>
  </cols>
  <sheetData>
    <row r="1" spans="1:207" ht="25.5">
      <c r="C1" s="142" t="s">
        <v>148</v>
      </c>
    </row>
    <row r="2" spans="1:207" ht="18.75">
      <c r="B2" s="160" t="s">
        <v>4</v>
      </c>
      <c r="C2" s="160"/>
      <c r="D2" s="160"/>
      <c r="E2" s="160"/>
      <c r="F2" s="160"/>
      <c r="G2" s="11">
        <v>44493</v>
      </c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</row>
    <row r="3" spans="1:207" ht="42" customHeight="1">
      <c r="B3" s="39"/>
      <c r="C3" s="39"/>
      <c r="D3" s="121"/>
      <c r="E3" s="121"/>
      <c r="F3" s="39"/>
      <c r="G3" s="11"/>
      <c r="H3" s="170" t="s">
        <v>10</v>
      </c>
      <c r="I3" s="170"/>
      <c r="J3" s="170" t="s">
        <v>15</v>
      </c>
      <c r="K3" s="170"/>
      <c r="L3" s="170" t="s">
        <v>20</v>
      </c>
      <c r="M3" s="170"/>
      <c r="N3" s="170" t="s">
        <v>25</v>
      </c>
      <c r="O3" s="170"/>
      <c r="P3" s="170" t="s">
        <v>30</v>
      </c>
      <c r="Q3" s="170"/>
      <c r="R3" s="170" t="s">
        <v>66</v>
      </c>
      <c r="S3" s="170"/>
    </row>
    <row r="4" spans="1:207" ht="45" outlineLevel="1">
      <c r="F4" s="9" t="s">
        <v>0</v>
      </c>
      <c r="G4" s="4" t="s">
        <v>9</v>
      </c>
      <c r="H4" s="40" t="s">
        <v>35</v>
      </c>
      <c r="I4" s="41" t="s">
        <v>36</v>
      </c>
      <c r="J4" s="40" t="s">
        <v>35</v>
      </c>
      <c r="K4" s="41" t="s">
        <v>36</v>
      </c>
      <c r="L4" s="40" t="s">
        <v>35</v>
      </c>
      <c r="M4" s="41" t="s">
        <v>36</v>
      </c>
      <c r="N4" s="40" t="s">
        <v>35</v>
      </c>
      <c r="O4" s="41" t="s">
        <v>36</v>
      </c>
      <c r="P4" s="40" t="s">
        <v>35</v>
      </c>
      <c r="Q4" s="41" t="s">
        <v>36</v>
      </c>
      <c r="R4" s="118" t="s">
        <v>35</v>
      </c>
      <c r="S4" s="41" t="s">
        <v>36</v>
      </c>
      <c r="AS4" s="159" t="s">
        <v>39</v>
      </c>
      <c r="AT4" s="159"/>
      <c r="AU4" s="159"/>
      <c r="AV4" s="159"/>
      <c r="AW4" s="159"/>
      <c r="AX4" s="159"/>
      <c r="AY4" s="159"/>
      <c r="AZ4" s="159"/>
      <c r="BA4" s="159"/>
      <c r="BB4" s="159"/>
      <c r="BC4" s="159"/>
      <c r="BD4" s="159"/>
      <c r="BE4" s="159"/>
      <c r="BF4" s="159"/>
      <c r="BG4" s="159"/>
      <c r="BH4" s="159"/>
      <c r="BI4" s="159"/>
      <c r="BJ4" s="159"/>
      <c r="BK4" s="159"/>
      <c r="BL4" s="159"/>
      <c r="BM4" s="159"/>
      <c r="BN4" s="159"/>
      <c r="BO4" s="159"/>
      <c r="BP4" s="159"/>
      <c r="BQ4" s="159"/>
      <c r="BR4" s="159"/>
      <c r="BS4" s="159"/>
      <c r="BT4" s="159"/>
      <c r="BU4" s="159"/>
      <c r="BV4" s="159"/>
      <c r="BW4" s="159"/>
      <c r="BX4" s="159"/>
      <c r="BY4" s="159"/>
      <c r="BZ4" s="159"/>
      <c r="CA4" s="159"/>
      <c r="CB4" s="159"/>
      <c r="CC4" s="159"/>
      <c r="CD4" s="159"/>
      <c r="CE4" s="159"/>
      <c r="CF4" s="159"/>
      <c r="CG4" s="159"/>
      <c r="CH4" s="159"/>
      <c r="CI4" s="159"/>
      <c r="CJ4" s="159"/>
      <c r="CK4" s="159"/>
      <c r="CL4" s="159"/>
      <c r="CM4" s="159"/>
      <c r="CN4" s="159"/>
      <c r="CO4" s="159"/>
      <c r="CP4" s="159"/>
      <c r="CQ4" s="159"/>
      <c r="CR4" s="159"/>
      <c r="CS4" s="159"/>
      <c r="CT4" s="4"/>
      <c r="CV4" s="159" t="s">
        <v>42</v>
      </c>
      <c r="CW4" s="159"/>
      <c r="CX4" s="159"/>
      <c r="CY4" s="159"/>
      <c r="CZ4" s="159"/>
      <c r="DA4" s="159"/>
      <c r="DB4" s="159"/>
      <c r="DC4" s="159"/>
      <c r="DD4" s="159"/>
      <c r="DE4" s="159"/>
      <c r="DF4" s="159"/>
      <c r="DG4" s="159"/>
      <c r="DH4" s="159"/>
      <c r="DI4" s="159"/>
      <c r="DJ4" s="159"/>
      <c r="DK4" s="159"/>
      <c r="DL4" s="159"/>
      <c r="DM4" s="159"/>
      <c r="DN4" s="159"/>
      <c r="DO4" s="159"/>
      <c r="DP4" s="159"/>
      <c r="DQ4" s="159"/>
      <c r="DR4" s="159"/>
      <c r="DS4" s="159"/>
      <c r="DT4" s="159"/>
      <c r="DU4" s="159"/>
      <c r="DV4" s="159"/>
      <c r="DW4" s="159"/>
      <c r="DX4" s="159"/>
      <c r="DY4" s="159"/>
      <c r="DZ4" s="159"/>
      <c r="EA4" s="159"/>
      <c r="EB4" s="159"/>
      <c r="EC4" s="159"/>
      <c r="ED4" s="159"/>
      <c r="EE4" s="159"/>
      <c r="EF4" s="159"/>
      <c r="EG4" s="159"/>
      <c r="EH4" s="159"/>
      <c r="EI4" s="159"/>
      <c r="EJ4" s="159"/>
      <c r="EK4" s="159"/>
      <c r="EL4" s="159"/>
      <c r="EM4" s="159"/>
      <c r="EN4" s="159"/>
      <c r="EO4" s="159"/>
      <c r="EP4" s="159"/>
      <c r="EQ4" s="159"/>
      <c r="ER4" s="159"/>
      <c r="ES4" s="159"/>
      <c r="ET4" s="159"/>
      <c r="EU4" s="159"/>
      <c r="EV4" s="159"/>
      <c r="EX4" s="159" t="s">
        <v>43</v>
      </c>
      <c r="EY4" s="159"/>
      <c r="EZ4" s="159"/>
      <c r="FA4" s="159"/>
      <c r="FB4" s="159"/>
      <c r="FC4" s="159"/>
      <c r="FD4" s="159"/>
      <c r="FE4" s="159"/>
      <c r="FF4" s="159"/>
      <c r="FG4" s="159"/>
      <c r="FH4" s="159"/>
      <c r="FI4" s="159"/>
      <c r="FJ4" s="159"/>
      <c r="FK4" s="159"/>
      <c r="FL4" s="159"/>
      <c r="FM4" s="159"/>
      <c r="FN4" s="159"/>
      <c r="FO4" s="159"/>
      <c r="FP4" s="159"/>
      <c r="FQ4" s="159"/>
      <c r="FR4" s="159"/>
      <c r="FS4" s="159"/>
      <c r="FT4" s="159"/>
      <c r="FU4" s="159"/>
      <c r="FV4" s="159"/>
      <c r="FW4" s="159"/>
      <c r="FX4" s="159"/>
      <c r="FY4" s="159"/>
      <c r="FZ4" s="159"/>
      <c r="GA4" s="159"/>
      <c r="GB4" s="159"/>
      <c r="GC4" s="159"/>
      <c r="GD4" s="159"/>
      <c r="GE4" s="159"/>
      <c r="GF4" s="159"/>
      <c r="GG4" s="159"/>
      <c r="GH4" s="159"/>
      <c r="GI4" s="159"/>
      <c r="GJ4" s="159"/>
      <c r="GK4" s="159"/>
      <c r="GL4" s="159"/>
      <c r="GM4" s="159"/>
      <c r="GN4" s="159"/>
      <c r="GO4" s="159"/>
      <c r="GP4" s="159"/>
      <c r="GQ4" s="159"/>
      <c r="GR4" s="159"/>
      <c r="GS4" s="159"/>
      <c r="GT4" s="159"/>
      <c r="GU4" s="159"/>
      <c r="GV4" s="159"/>
      <c r="GW4" s="159"/>
      <c r="GX4" s="159"/>
    </row>
    <row r="5" spans="1:207" ht="52.5" customHeight="1" outlineLevel="1">
      <c r="F5" s="10">
        <v>1</v>
      </c>
      <c r="G5" s="1" t="s">
        <v>84</v>
      </c>
      <c r="H5" s="43" t="s">
        <v>86</v>
      </c>
      <c r="I5" s="44">
        <v>0.15</v>
      </c>
      <c r="J5" s="45" t="s">
        <v>87</v>
      </c>
      <c r="K5" s="44">
        <v>0.2</v>
      </c>
      <c r="L5" s="46" t="s">
        <v>88</v>
      </c>
      <c r="M5" s="44">
        <v>0.15</v>
      </c>
      <c r="N5" s="46" t="s">
        <v>89</v>
      </c>
      <c r="O5" s="44">
        <v>0.1</v>
      </c>
      <c r="P5" s="46" t="s">
        <v>90</v>
      </c>
      <c r="Q5" s="44">
        <v>0.2</v>
      </c>
      <c r="R5" s="46" t="s">
        <v>91</v>
      </c>
      <c r="S5" s="44">
        <v>0.2</v>
      </c>
      <c r="AS5" s="158" t="s">
        <v>40</v>
      </c>
      <c r="AT5" s="157">
        <v>44347</v>
      </c>
      <c r="AU5" s="157">
        <f>AT5+7</f>
        <v>44354</v>
      </c>
      <c r="AV5" s="157">
        <f>AU5+7</f>
        <v>44361</v>
      </c>
      <c r="AW5" s="157">
        <f t="shared" ref="AW5:BU5" si="0">AV5+7</f>
        <v>44368</v>
      </c>
      <c r="AX5" s="157">
        <f t="shared" si="0"/>
        <v>44375</v>
      </c>
      <c r="AY5" s="157">
        <f t="shared" si="0"/>
        <v>44382</v>
      </c>
      <c r="AZ5" s="157">
        <f t="shared" si="0"/>
        <v>44389</v>
      </c>
      <c r="BA5" s="157">
        <f t="shared" si="0"/>
        <v>44396</v>
      </c>
      <c r="BB5" s="157">
        <f t="shared" si="0"/>
        <v>44403</v>
      </c>
      <c r="BC5" s="157">
        <f t="shared" si="0"/>
        <v>44410</v>
      </c>
      <c r="BD5" s="157">
        <f t="shared" si="0"/>
        <v>44417</v>
      </c>
      <c r="BE5" s="157">
        <f t="shared" si="0"/>
        <v>44424</v>
      </c>
      <c r="BF5" s="157">
        <f t="shared" si="0"/>
        <v>44431</v>
      </c>
      <c r="BG5" s="157">
        <f t="shared" si="0"/>
        <v>44438</v>
      </c>
      <c r="BH5" s="157">
        <f t="shared" si="0"/>
        <v>44445</v>
      </c>
      <c r="BI5" s="157">
        <f t="shared" si="0"/>
        <v>44452</v>
      </c>
      <c r="BJ5" s="157">
        <f t="shared" si="0"/>
        <v>44459</v>
      </c>
      <c r="BK5" s="157">
        <f t="shared" si="0"/>
        <v>44466</v>
      </c>
      <c r="BL5" s="157">
        <f t="shared" si="0"/>
        <v>44473</v>
      </c>
      <c r="BM5" s="157">
        <f t="shared" si="0"/>
        <v>44480</v>
      </c>
      <c r="BN5" s="157">
        <f t="shared" si="0"/>
        <v>44487</v>
      </c>
      <c r="BO5" s="157">
        <f t="shared" si="0"/>
        <v>44494</v>
      </c>
      <c r="BP5" s="157">
        <f t="shared" si="0"/>
        <v>44501</v>
      </c>
      <c r="BQ5" s="157">
        <f t="shared" si="0"/>
        <v>44508</v>
      </c>
      <c r="BR5" s="157">
        <f t="shared" si="0"/>
        <v>44515</v>
      </c>
      <c r="BS5" s="157">
        <f t="shared" si="0"/>
        <v>44522</v>
      </c>
      <c r="BT5" s="157">
        <f t="shared" si="0"/>
        <v>44529</v>
      </c>
      <c r="BU5" s="157">
        <f t="shared" si="0"/>
        <v>44536</v>
      </c>
      <c r="BV5" s="157">
        <f t="shared" ref="BV5:CS5" si="1">BU5+7</f>
        <v>44543</v>
      </c>
      <c r="BW5" s="157">
        <f t="shared" si="1"/>
        <v>44550</v>
      </c>
      <c r="BX5" s="157">
        <f t="shared" si="1"/>
        <v>44557</v>
      </c>
      <c r="BY5" s="157">
        <f t="shared" si="1"/>
        <v>44564</v>
      </c>
      <c r="BZ5" s="157">
        <f t="shared" si="1"/>
        <v>44571</v>
      </c>
      <c r="CA5" s="157">
        <f t="shared" si="1"/>
        <v>44578</v>
      </c>
      <c r="CB5" s="157">
        <f t="shared" si="1"/>
        <v>44585</v>
      </c>
      <c r="CC5" s="157">
        <f t="shared" si="1"/>
        <v>44592</v>
      </c>
      <c r="CD5" s="157">
        <f t="shared" si="1"/>
        <v>44599</v>
      </c>
      <c r="CE5" s="157">
        <f t="shared" si="1"/>
        <v>44606</v>
      </c>
      <c r="CF5" s="157">
        <f t="shared" si="1"/>
        <v>44613</v>
      </c>
      <c r="CG5" s="157">
        <f t="shared" si="1"/>
        <v>44620</v>
      </c>
      <c r="CH5" s="157">
        <f t="shared" si="1"/>
        <v>44627</v>
      </c>
      <c r="CI5" s="157">
        <f t="shared" si="1"/>
        <v>44634</v>
      </c>
      <c r="CJ5" s="157">
        <f t="shared" si="1"/>
        <v>44641</v>
      </c>
      <c r="CK5" s="157">
        <f t="shared" si="1"/>
        <v>44648</v>
      </c>
      <c r="CL5" s="157">
        <f t="shared" si="1"/>
        <v>44655</v>
      </c>
      <c r="CM5" s="157">
        <f t="shared" si="1"/>
        <v>44662</v>
      </c>
      <c r="CN5" s="157">
        <f t="shared" si="1"/>
        <v>44669</v>
      </c>
      <c r="CO5" s="157">
        <f t="shared" si="1"/>
        <v>44676</v>
      </c>
      <c r="CP5" s="157">
        <f t="shared" si="1"/>
        <v>44683</v>
      </c>
      <c r="CQ5" s="157">
        <f t="shared" si="1"/>
        <v>44690</v>
      </c>
      <c r="CR5" s="157">
        <f t="shared" si="1"/>
        <v>44697</v>
      </c>
      <c r="CS5" s="157">
        <f t="shared" si="1"/>
        <v>44704</v>
      </c>
      <c r="CT5" s="66"/>
      <c r="CU5" s="157"/>
      <c r="CV5" s="158" t="s">
        <v>40</v>
      </c>
      <c r="CW5" s="157">
        <v>44347</v>
      </c>
      <c r="CX5" s="157">
        <f>CW5+7</f>
        <v>44354</v>
      </c>
      <c r="CY5" s="157">
        <f>CX5+7</f>
        <v>44361</v>
      </c>
      <c r="CZ5" s="157">
        <f t="shared" ref="CZ5:EV5" si="2">CY5+7</f>
        <v>44368</v>
      </c>
      <c r="DA5" s="157">
        <f t="shared" si="2"/>
        <v>44375</v>
      </c>
      <c r="DB5" s="157">
        <f t="shared" si="2"/>
        <v>44382</v>
      </c>
      <c r="DC5" s="157">
        <f t="shared" si="2"/>
        <v>44389</v>
      </c>
      <c r="DD5" s="157">
        <f t="shared" si="2"/>
        <v>44396</v>
      </c>
      <c r="DE5" s="157">
        <f t="shared" si="2"/>
        <v>44403</v>
      </c>
      <c r="DF5" s="157">
        <f t="shared" si="2"/>
        <v>44410</v>
      </c>
      <c r="DG5" s="157">
        <f t="shared" si="2"/>
        <v>44417</v>
      </c>
      <c r="DH5" s="157">
        <f t="shared" si="2"/>
        <v>44424</v>
      </c>
      <c r="DI5" s="157">
        <f t="shared" si="2"/>
        <v>44431</v>
      </c>
      <c r="DJ5" s="157">
        <f t="shared" si="2"/>
        <v>44438</v>
      </c>
      <c r="DK5" s="157">
        <f t="shared" si="2"/>
        <v>44445</v>
      </c>
      <c r="DL5" s="157">
        <f t="shared" si="2"/>
        <v>44452</v>
      </c>
      <c r="DM5" s="157">
        <f t="shared" si="2"/>
        <v>44459</v>
      </c>
      <c r="DN5" s="157">
        <f t="shared" si="2"/>
        <v>44466</v>
      </c>
      <c r="DO5" s="157">
        <f t="shared" si="2"/>
        <v>44473</v>
      </c>
      <c r="DP5" s="157">
        <f t="shared" si="2"/>
        <v>44480</v>
      </c>
      <c r="DQ5" s="157">
        <f t="shared" si="2"/>
        <v>44487</v>
      </c>
      <c r="DR5" s="157">
        <f t="shared" si="2"/>
        <v>44494</v>
      </c>
      <c r="DS5" s="157">
        <f t="shared" si="2"/>
        <v>44501</v>
      </c>
      <c r="DT5" s="157">
        <f t="shared" si="2"/>
        <v>44508</v>
      </c>
      <c r="DU5" s="157">
        <f t="shared" si="2"/>
        <v>44515</v>
      </c>
      <c r="DV5" s="157">
        <f t="shared" si="2"/>
        <v>44522</v>
      </c>
      <c r="DW5" s="157">
        <f t="shared" si="2"/>
        <v>44529</v>
      </c>
      <c r="DX5" s="157">
        <f t="shared" si="2"/>
        <v>44536</v>
      </c>
      <c r="DY5" s="157">
        <f t="shared" si="2"/>
        <v>44543</v>
      </c>
      <c r="DZ5" s="157">
        <f t="shared" si="2"/>
        <v>44550</v>
      </c>
      <c r="EA5" s="157">
        <f t="shared" si="2"/>
        <v>44557</v>
      </c>
      <c r="EB5" s="157">
        <f t="shared" si="2"/>
        <v>44564</v>
      </c>
      <c r="EC5" s="157">
        <f t="shared" si="2"/>
        <v>44571</v>
      </c>
      <c r="ED5" s="157">
        <f t="shared" si="2"/>
        <v>44578</v>
      </c>
      <c r="EE5" s="157">
        <f t="shared" si="2"/>
        <v>44585</v>
      </c>
      <c r="EF5" s="157">
        <f t="shared" si="2"/>
        <v>44592</v>
      </c>
      <c r="EG5" s="157">
        <f t="shared" si="2"/>
        <v>44599</v>
      </c>
      <c r="EH5" s="157">
        <f t="shared" si="2"/>
        <v>44606</v>
      </c>
      <c r="EI5" s="157">
        <f t="shared" si="2"/>
        <v>44613</v>
      </c>
      <c r="EJ5" s="157">
        <f t="shared" si="2"/>
        <v>44620</v>
      </c>
      <c r="EK5" s="157">
        <f t="shared" si="2"/>
        <v>44627</v>
      </c>
      <c r="EL5" s="157">
        <f t="shared" si="2"/>
        <v>44634</v>
      </c>
      <c r="EM5" s="157">
        <f t="shared" si="2"/>
        <v>44641</v>
      </c>
      <c r="EN5" s="157">
        <f t="shared" si="2"/>
        <v>44648</v>
      </c>
      <c r="EO5" s="157">
        <f t="shared" si="2"/>
        <v>44655</v>
      </c>
      <c r="EP5" s="157">
        <f t="shared" si="2"/>
        <v>44662</v>
      </c>
      <c r="EQ5" s="157">
        <f t="shared" si="2"/>
        <v>44669</v>
      </c>
      <c r="ER5" s="157">
        <f t="shared" si="2"/>
        <v>44676</v>
      </c>
      <c r="ES5" s="157">
        <f t="shared" si="2"/>
        <v>44683</v>
      </c>
      <c r="ET5" s="157">
        <f t="shared" si="2"/>
        <v>44690</v>
      </c>
      <c r="EU5" s="157">
        <f t="shared" si="2"/>
        <v>44697</v>
      </c>
      <c r="EV5" s="157">
        <f t="shared" si="2"/>
        <v>44704</v>
      </c>
      <c r="EX5" s="158" t="s">
        <v>40</v>
      </c>
      <c r="EY5" s="157">
        <v>44347</v>
      </c>
      <c r="EZ5" s="157">
        <f>EY5+7</f>
        <v>44354</v>
      </c>
      <c r="FA5" s="157">
        <f>EZ5+7</f>
        <v>44361</v>
      </c>
      <c r="FB5" s="157">
        <f t="shared" ref="FB5:GX5" si="3">FA5+7</f>
        <v>44368</v>
      </c>
      <c r="FC5" s="157">
        <f t="shared" si="3"/>
        <v>44375</v>
      </c>
      <c r="FD5" s="157">
        <f t="shared" si="3"/>
        <v>44382</v>
      </c>
      <c r="FE5" s="157">
        <f t="shared" si="3"/>
        <v>44389</v>
      </c>
      <c r="FF5" s="157">
        <f t="shared" si="3"/>
        <v>44396</v>
      </c>
      <c r="FG5" s="157">
        <f t="shared" si="3"/>
        <v>44403</v>
      </c>
      <c r="FH5" s="157">
        <f t="shared" si="3"/>
        <v>44410</v>
      </c>
      <c r="FI5" s="157">
        <f t="shared" si="3"/>
        <v>44417</v>
      </c>
      <c r="FJ5" s="157">
        <f t="shared" si="3"/>
        <v>44424</v>
      </c>
      <c r="FK5" s="157">
        <f t="shared" si="3"/>
        <v>44431</v>
      </c>
      <c r="FL5" s="157">
        <f t="shared" si="3"/>
        <v>44438</v>
      </c>
      <c r="FM5" s="157">
        <f t="shared" si="3"/>
        <v>44445</v>
      </c>
      <c r="FN5" s="157">
        <f t="shared" si="3"/>
        <v>44452</v>
      </c>
      <c r="FO5" s="157">
        <f t="shared" si="3"/>
        <v>44459</v>
      </c>
      <c r="FP5" s="157">
        <f t="shared" si="3"/>
        <v>44466</v>
      </c>
      <c r="FQ5" s="157">
        <f t="shared" si="3"/>
        <v>44473</v>
      </c>
      <c r="FR5" s="157">
        <f t="shared" si="3"/>
        <v>44480</v>
      </c>
      <c r="FS5" s="157">
        <f t="shared" si="3"/>
        <v>44487</v>
      </c>
      <c r="FT5" s="157">
        <f t="shared" si="3"/>
        <v>44494</v>
      </c>
      <c r="FU5" s="157">
        <f t="shared" si="3"/>
        <v>44501</v>
      </c>
      <c r="FV5" s="157">
        <f t="shared" si="3"/>
        <v>44508</v>
      </c>
      <c r="FW5" s="157">
        <f t="shared" si="3"/>
        <v>44515</v>
      </c>
      <c r="FX5" s="157">
        <f t="shared" si="3"/>
        <v>44522</v>
      </c>
      <c r="FY5" s="157">
        <f t="shared" si="3"/>
        <v>44529</v>
      </c>
      <c r="FZ5" s="157">
        <f t="shared" si="3"/>
        <v>44536</v>
      </c>
      <c r="GA5" s="157">
        <f t="shared" si="3"/>
        <v>44543</v>
      </c>
      <c r="GB5" s="157">
        <f t="shared" si="3"/>
        <v>44550</v>
      </c>
      <c r="GC5" s="157">
        <f t="shared" si="3"/>
        <v>44557</v>
      </c>
      <c r="GD5" s="157">
        <f t="shared" si="3"/>
        <v>44564</v>
      </c>
      <c r="GE5" s="157">
        <f t="shared" si="3"/>
        <v>44571</v>
      </c>
      <c r="GF5" s="157">
        <f t="shared" si="3"/>
        <v>44578</v>
      </c>
      <c r="GG5" s="157">
        <f t="shared" si="3"/>
        <v>44585</v>
      </c>
      <c r="GH5" s="157">
        <f t="shared" si="3"/>
        <v>44592</v>
      </c>
      <c r="GI5" s="157">
        <f t="shared" si="3"/>
        <v>44599</v>
      </c>
      <c r="GJ5" s="157">
        <f t="shared" si="3"/>
        <v>44606</v>
      </c>
      <c r="GK5" s="157">
        <f t="shared" si="3"/>
        <v>44613</v>
      </c>
      <c r="GL5" s="157">
        <f t="shared" si="3"/>
        <v>44620</v>
      </c>
      <c r="GM5" s="157">
        <f t="shared" si="3"/>
        <v>44627</v>
      </c>
      <c r="GN5" s="157">
        <f t="shared" si="3"/>
        <v>44634</v>
      </c>
      <c r="GO5" s="157">
        <f t="shared" si="3"/>
        <v>44641</v>
      </c>
      <c r="GP5" s="157">
        <f t="shared" si="3"/>
        <v>44648</v>
      </c>
      <c r="GQ5" s="157">
        <f t="shared" si="3"/>
        <v>44655</v>
      </c>
      <c r="GR5" s="157">
        <f t="shared" si="3"/>
        <v>44662</v>
      </c>
      <c r="GS5" s="157">
        <f t="shared" si="3"/>
        <v>44669</v>
      </c>
      <c r="GT5" s="157">
        <f t="shared" si="3"/>
        <v>44676</v>
      </c>
      <c r="GU5" s="157">
        <f t="shared" si="3"/>
        <v>44683</v>
      </c>
      <c r="GV5" s="157">
        <f t="shared" si="3"/>
        <v>44690</v>
      </c>
      <c r="GW5" s="157">
        <f t="shared" si="3"/>
        <v>44697</v>
      </c>
      <c r="GX5" s="157">
        <f t="shared" si="3"/>
        <v>44704</v>
      </c>
    </row>
    <row r="6" spans="1:207" ht="52.5" customHeight="1" outlineLevel="1">
      <c r="F6" s="10">
        <v>2</v>
      </c>
      <c r="G6" s="1" t="s">
        <v>92</v>
      </c>
      <c r="H6" s="43" t="s">
        <v>86</v>
      </c>
      <c r="I6" s="44">
        <v>0.15</v>
      </c>
      <c r="J6" s="45" t="s">
        <v>87</v>
      </c>
      <c r="K6" s="44">
        <v>0.2</v>
      </c>
      <c r="L6" s="46" t="s">
        <v>88</v>
      </c>
      <c r="M6" s="44">
        <v>0.15</v>
      </c>
      <c r="N6" s="46" t="s">
        <v>89</v>
      </c>
      <c r="O6" s="44">
        <v>0.1</v>
      </c>
      <c r="P6" s="46" t="s">
        <v>90</v>
      </c>
      <c r="Q6" s="44">
        <v>0.2</v>
      </c>
      <c r="R6" s="46" t="s">
        <v>91</v>
      </c>
      <c r="S6" s="44">
        <v>0.2</v>
      </c>
      <c r="AS6" s="158"/>
      <c r="AT6" s="157"/>
      <c r="AU6" s="157"/>
      <c r="AV6" s="157"/>
      <c r="AW6" s="157"/>
      <c r="AX6" s="157"/>
      <c r="AY6" s="157"/>
      <c r="AZ6" s="157"/>
      <c r="BA6" s="157"/>
      <c r="BB6" s="157"/>
      <c r="BC6" s="157"/>
      <c r="BD6" s="157"/>
      <c r="BE6" s="157"/>
      <c r="BF6" s="157"/>
      <c r="BG6" s="157"/>
      <c r="BH6" s="157"/>
      <c r="BI6" s="157"/>
      <c r="BJ6" s="157"/>
      <c r="BK6" s="157"/>
      <c r="BL6" s="157"/>
      <c r="BM6" s="157"/>
      <c r="BN6" s="157"/>
      <c r="BO6" s="157"/>
      <c r="BP6" s="157"/>
      <c r="BQ6" s="157"/>
      <c r="BR6" s="157"/>
      <c r="BS6" s="157"/>
      <c r="BT6" s="157"/>
      <c r="BU6" s="157"/>
      <c r="BV6" s="157"/>
      <c r="BW6" s="157"/>
      <c r="BX6" s="157"/>
      <c r="BY6" s="157"/>
      <c r="BZ6" s="157"/>
      <c r="CA6" s="157"/>
      <c r="CB6" s="157"/>
      <c r="CC6" s="157"/>
      <c r="CD6" s="157"/>
      <c r="CE6" s="157"/>
      <c r="CF6" s="157"/>
      <c r="CG6" s="157"/>
      <c r="CH6" s="157"/>
      <c r="CI6" s="157"/>
      <c r="CJ6" s="157"/>
      <c r="CK6" s="157"/>
      <c r="CL6" s="157"/>
      <c r="CM6" s="157"/>
      <c r="CN6" s="157"/>
      <c r="CO6" s="157"/>
      <c r="CP6" s="157"/>
      <c r="CQ6" s="157"/>
      <c r="CR6" s="157"/>
      <c r="CS6" s="157"/>
      <c r="CT6" s="120"/>
      <c r="CU6" s="157"/>
      <c r="CV6" s="158"/>
      <c r="CW6" s="157"/>
      <c r="CX6" s="157"/>
      <c r="CY6" s="157"/>
      <c r="CZ6" s="157"/>
      <c r="DA6" s="157"/>
      <c r="DB6" s="157"/>
      <c r="DC6" s="157"/>
      <c r="DD6" s="157"/>
      <c r="DE6" s="157"/>
      <c r="DF6" s="157"/>
      <c r="DG6" s="157"/>
      <c r="DH6" s="157"/>
      <c r="DI6" s="157"/>
      <c r="DJ6" s="157"/>
      <c r="DK6" s="157"/>
      <c r="DL6" s="157"/>
      <c r="DM6" s="157"/>
      <c r="DN6" s="157"/>
      <c r="DO6" s="157"/>
      <c r="DP6" s="157"/>
      <c r="DQ6" s="157"/>
      <c r="DR6" s="157"/>
      <c r="DS6" s="157"/>
      <c r="DT6" s="157"/>
      <c r="DU6" s="157"/>
      <c r="DV6" s="157"/>
      <c r="DW6" s="157"/>
      <c r="DX6" s="157"/>
      <c r="DY6" s="157"/>
      <c r="DZ6" s="157"/>
      <c r="EA6" s="157"/>
      <c r="EB6" s="157"/>
      <c r="EC6" s="157"/>
      <c r="ED6" s="157"/>
      <c r="EE6" s="157"/>
      <c r="EF6" s="157"/>
      <c r="EG6" s="157"/>
      <c r="EH6" s="157"/>
      <c r="EI6" s="157"/>
      <c r="EJ6" s="157"/>
      <c r="EK6" s="157"/>
      <c r="EL6" s="157"/>
      <c r="EM6" s="157"/>
      <c r="EN6" s="157"/>
      <c r="EO6" s="157"/>
      <c r="EP6" s="157"/>
      <c r="EQ6" s="157"/>
      <c r="ER6" s="157"/>
      <c r="ES6" s="157"/>
      <c r="ET6" s="157"/>
      <c r="EU6" s="157"/>
      <c r="EV6" s="157"/>
      <c r="EX6" s="158"/>
      <c r="EY6" s="157"/>
      <c r="EZ6" s="157"/>
      <c r="FA6" s="157"/>
      <c r="FB6" s="157"/>
      <c r="FC6" s="157"/>
      <c r="FD6" s="157"/>
      <c r="FE6" s="157"/>
      <c r="FF6" s="157"/>
      <c r="FG6" s="157"/>
      <c r="FH6" s="157"/>
      <c r="FI6" s="157"/>
      <c r="FJ6" s="157"/>
      <c r="FK6" s="157"/>
      <c r="FL6" s="157"/>
      <c r="FM6" s="157"/>
      <c r="FN6" s="157"/>
      <c r="FO6" s="157"/>
      <c r="FP6" s="157"/>
      <c r="FQ6" s="157"/>
      <c r="FR6" s="157"/>
      <c r="FS6" s="157"/>
      <c r="FT6" s="157"/>
      <c r="FU6" s="157"/>
      <c r="FV6" s="157"/>
      <c r="FW6" s="157"/>
      <c r="FX6" s="157"/>
      <c r="FY6" s="157"/>
      <c r="FZ6" s="157"/>
      <c r="GA6" s="157"/>
      <c r="GB6" s="157"/>
      <c r="GC6" s="157"/>
      <c r="GD6" s="157"/>
      <c r="GE6" s="157"/>
      <c r="GF6" s="157"/>
      <c r="GG6" s="157"/>
      <c r="GH6" s="157"/>
      <c r="GI6" s="157"/>
      <c r="GJ6" s="157"/>
      <c r="GK6" s="157"/>
      <c r="GL6" s="157"/>
      <c r="GM6" s="157"/>
      <c r="GN6" s="157"/>
      <c r="GO6" s="157"/>
      <c r="GP6" s="157"/>
      <c r="GQ6" s="157"/>
      <c r="GR6" s="157"/>
      <c r="GS6" s="157"/>
      <c r="GT6" s="157"/>
      <c r="GU6" s="157"/>
      <c r="GV6" s="157"/>
      <c r="GW6" s="157"/>
      <c r="GX6" s="157"/>
    </row>
    <row r="7" spans="1:207" s="2" customFormat="1" ht="52.5" customHeight="1" outlineLevel="1">
      <c r="F7" s="10">
        <v>3</v>
      </c>
      <c r="G7" s="1" t="s">
        <v>85</v>
      </c>
      <c r="H7" s="43" t="s">
        <v>86</v>
      </c>
      <c r="I7" s="44">
        <v>0.15</v>
      </c>
      <c r="J7" s="45" t="s">
        <v>87</v>
      </c>
      <c r="K7" s="44">
        <v>0.2</v>
      </c>
      <c r="L7" s="46" t="s">
        <v>88</v>
      </c>
      <c r="M7" s="44">
        <v>0.15</v>
      </c>
      <c r="N7" s="46" t="s">
        <v>89</v>
      </c>
      <c r="O7" s="44">
        <v>0.1</v>
      </c>
      <c r="P7" s="46" t="s">
        <v>90</v>
      </c>
      <c r="Q7" s="44">
        <v>0.2</v>
      </c>
      <c r="R7" s="46" t="s">
        <v>91</v>
      </c>
      <c r="S7" s="44">
        <v>0.2</v>
      </c>
      <c r="AS7" s="158"/>
      <c r="AT7" s="157"/>
      <c r="AU7" s="157"/>
      <c r="AV7" s="157"/>
      <c r="AW7" s="157"/>
      <c r="AX7" s="157"/>
      <c r="AY7" s="157"/>
      <c r="AZ7" s="157"/>
      <c r="BA7" s="157"/>
      <c r="BB7" s="157"/>
      <c r="BC7" s="157"/>
      <c r="BD7" s="157"/>
      <c r="BE7" s="157"/>
      <c r="BF7" s="157"/>
      <c r="BG7" s="157"/>
      <c r="BH7" s="157"/>
      <c r="BI7" s="157"/>
      <c r="BJ7" s="157"/>
      <c r="BK7" s="157"/>
      <c r="BL7" s="157"/>
      <c r="BM7" s="157"/>
      <c r="BN7" s="157"/>
      <c r="BO7" s="157"/>
      <c r="BP7" s="157"/>
      <c r="BQ7" s="157"/>
      <c r="BR7" s="157"/>
      <c r="BS7" s="157"/>
      <c r="BT7" s="157"/>
      <c r="BU7" s="157"/>
      <c r="BV7" s="157"/>
      <c r="BW7" s="157"/>
      <c r="BX7" s="157"/>
      <c r="BY7" s="157"/>
      <c r="BZ7" s="157"/>
      <c r="CA7" s="157"/>
      <c r="CB7" s="157"/>
      <c r="CC7" s="157"/>
      <c r="CD7" s="157"/>
      <c r="CE7" s="157"/>
      <c r="CF7" s="157"/>
      <c r="CG7" s="157"/>
      <c r="CH7" s="157"/>
      <c r="CI7" s="157"/>
      <c r="CJ7" s="157"/>
      <c r="CK7" s="157"/>
      <c r="CL7" s="157"/>
      <c r="CM7" s="157"/>
      <c r="CN7" s="157"/>
      <c r="CO7" s="157"/>
      <c r="CP7" s="157"/>
      <c r="CQ7" s="157"/>
      <c r="CR7" s="157"/>
      <c r="CS7" s="157"/>
      <c r="CT7" s="66"/>
      <c r="CU7" s="157"/>
      <c r="CV7" s="158"/>
      <c r="CW7" s="157"/>
      <c r="CX7" s="157"/>
      <c r="CY7" s="157"/>
      <c r="CZ7" s="157"/>
      <c r="DA7" s="157"/>
      <c r="DB7" s="157"/>
      <c r="DC7" s="157"/>
      <c r="DD7" s="157"/>
      <c r="DE7" s="157"/>
      <c r="DF7" s="157"/>
      <c r="DG7" s="157"/>
      <c r="DH7" s="157"/>
      <c r="DI7" s="157"/>
      <c r="DJ7" s="157"/>
      <c r="DK7" s="157"/>
      <c r="DL7" s="157"/>
      <c r="DM7" s="157"/>
      <c r="DN7" s="157"/>
      <c r="DO7" s="157"/>
      <c r="DP7" s="157"/>
      <c r="DQ7" s="157"/>
      <c r="DR7" s="157"/>
      <c r="DS7" s="157"/>
      <c r="DT7" s="157"/>
      <c r="DU7" s="157"/>
      <c r="DV7" s="157"/>
      <c r="DW7" s="157"/>
      <c r="DX7" s="157"/>
      <c r="DY7" s="157"/>
      <c r="DZ7" s="157"/>
      <c r="EA7" s="157"/>
      <c r="EB7" s="157"/>
      <c r="EC7" s="157"/>
      <c r="ED7" s="157"/>
      <c r="EE7" s="157"/>
      <c r="EF7" s="157"/>
      <c r="EG7" s="157"/>
      <c r="EH7" s="157"/>
      <c r="EI7" s="157"/>
      <c r="EJ7" s="157"/>
      <c r="EK7" s="157"/>
      <c r="EL7" s="157"/>
      <c r="EM7" s="157"/>
      <c r="EN7" s="157"/>
      <c r="EO7" s="157"/>
      <c r="EP7" s="157"/>
      <c r="EQ7" s="157"/>
      <c r="ER7" s="157"/>
      <c r="ES7" s="157"/>
      <c r="ET7" s="157"/>
      <c r="EU7" s="157"/>
      <c r="EV7" s="157"/>
      <c r="EX7" s="158"/>
      <c r="EY7" s="157"/>
      <c r="EZ7" s="157"/>
      <c r="FA7" s="157"/>
      <c r="FB7" s="157"/>
      <c r="FC7" s="157"/>
      <c r="FD7" s="157"/>
      <c r="FE7" s="157"/>
      <c r="FF7" s="157"/>
      <c r="FG7" s="157"/>
      <c r="FH7" s="157"/>
      <c r="FI7" s="157"/>
      <c r="FJ7" s="157"/>
      <c r="FK7" s="157"/>
      <c r="FL7" s="157"/>
      <c r="FM7" s="157"/>
      <c r="FN7" s="157"/>
      <c r="FO7" s="157"/>
      <c r="FP7" s="157"/>
      <c r="FQ7" s="157"/>
      <c r="FR7" s="157"/>
      <c r="FS7" s="157"/>
      <c r="FT7" s="157"/>
      <c r="FU7" s="157"/>
      <c r="FV7" s="157"/>
      <c r="FW7" s="157"/>
      <c r="FX7" s="157"/>
      <c r="FY7" s="157"/>
      <c r="FZ7" s="157"/>
      <c r="GA7" s="157"/>
      <c r="GB7" s="157"/>
      <c r="GC7" s="157"/>
      <c r="GD7" s="157"/>
      <c r="GE7" s="157"/>
      <c r="GF7" s="157"/>
      <c r="GG7" s="157"/>
      <c r="GH7" s="157"/>
      <c r="GI7" s="157"/>
      <c r="GJ7" s="157"/>
      <c r="GK7" s="157"/>
      <c r="GL7" s="157"/>
      <c r="GM7" s="157"/>
      <c r="GN7" s="157"/>
      <c r="GO7" s="157"/>
      <c r="GP7" s="157"/>
      <c r="GQ7" s="157"/>
      <c r="GR7" s="157"/>
      <c r="GS7" s="157"/>
      <c r="GT7" s="157"/>
      <c r="GU7" s="157"/>
      <c r="GV7" s="157"/>
      <c r="GW7" s="157"/>
      <c r="GX7" s="157"/>
    </row>
    <row r="8" spans="1:207" outlineLevel="1">
      <c r="F8" s="10"/>
      <c r="G8" s="1"/>
      <c r="I8" s="1"/>
      <c r="AS8" s="158" t="s">
        <v>41</v>
      </c>
      <c r="AT8" s="156">
        <f>AT5+6</f>
        <v>44353</v>
      </c>
      <c r="AU8" s="156">
        <f>AU5+6</f>
        <v>44360</v>
      </c>
      <c r="AV8" s="156">
        <f>AV5+6</f>
        <v>44367</v>
      </c>
      <c r="AW8" s="156">
        <f t="shared" ref="AW8:BU8" si="4">AW5+6</f>
        <v>44374</v>
      </c>
      <c r="AX8" s="156">
        <f t="shared" si="4"/>
        <v>44381</v>
      </c>
      <c r="AY8" s="156">
        <f t="shared" si="4"/>
        <v>44388</v>
      </c>
      <c r="AZ8" s="156">
        <f t="shared" si="4"/>
        <v>44395</v>
      </c>
      <c r="BA8" s="156">
        <f t="shared" si="4"/>
        <v>44402</v>
      </c>
      <c r="BB8" s="156">
        <f t="shared" si="4"/>
        <v>44409</v>
      </c>
      <c r="BC8" s="156">
        <f t="shared" si="4"/>
        <v>44416</v>
      </c>
      <c r="BD8" s="156">
        <f t="shared" si="4"/>
        <v>44423</v>
      </c>
      <c r="BE8" s="156">
        <f t="shared" si="4"/>
        <v>44430</v>
      </c>
      <c r="BF8" s="156">
        <f t="shared" si="4"/>
        <v>44437</v>
      </c>
      <c r="BG8" s="156">
        <f t="shared" si="4"/>
        <v>44444</v>
      </c>
      <c r="BH8" s="156">
        <f t="shared" si="4"/>
        <v>44451</v>
      </c>
      <c r="BI8" s="156">
        <f t="shared" si="4"/>
        <v>44458</v>
      </c>
      <c r="BJ8" s="156">
        <f t="shared" si="4"/>
        <v>44465</v>
      </c>
      <c r="BK8" s="156">
        <f t="shared" si="4"/>
        <v>44472</v>
      </c>
      <c r="BL8" s="156">
        <f t="shared" si="4"/>
        <v>44479</v>
      </c>
      <c r="BM8" s="156">
        <f t="shared" si="4"/>
        <v>44486</v>
      </c>
      <c r="BN8" s="156">
        <f t="shared" si="4"/>
        <v>44493</v>
      </c>
      <c r="BO8" s="156">
        <f t="shared" si="4"/>
        <v>44500</v>
      </c>
      <c r="BP8" s="156">
        <f t="shared" si="4"/>
        <v>44507</v>
      </c>
      <c r="BQ8" s="156">
        <f t="shared" si="4"/>
        <v>44514</v>
      </c>
      <c r="BR8" s="156">
        <f t="shared" si="4"/>
        <v>44521</v>
      </c>
      <c r="BS8" s="156">
        <f t="shared" si="4"/>
        <v>44528</v>
      </c>
      <c r="BT8" s="156">
        <f t="shared" si="4"/>
        <v>44535</v>
      </c>
      <c r="BU8" s="156">
        <f t="shared" si="4"/>
        <v>44542</v>
      </c>
      <c r="BV8" s="156">
        <f t="shared" ref="BV8:CS8" si="5">BV5+6</f>
        <v>44549</v>
      </c>
      <c r="BW8" s="156">
        <f t="shared" si="5"/>
        <v>44556</v>
      </c>
      <c r="BX8" s="156">
        <f t="shared" si="5"/>
        <v>44563</v>
      </c>
      <c r="BY8" s="156">
        <f t="shared" si="5"/>
        <v>44570</v>
      </c>
      <c r="BZ8" s="156">
        <f t="shared" si="5"/>
        <v>44577</v>
      </c>
      <c r="CA8" s="156">
        <f t="shared" si="5"/>
        <v>44584</v>
      </c>
      <c r="CB8" s="156">
        <f t="shared" si="5"/>
        <v>44591</v>
      </c>
      <c r="CC8" s="156">
        <f t="shared" si="5"/>
        <v>44598</v>
      </c>
      <c r="CD8" s="156">
        <f t="shared" si="5"/>
        <v>44605</v>
      </c>
      <c r="CE8" s="156">
        <f t="shared" si="5"/>
        <v>44612</v>
      </c>
      <c r="CF8" s="156">
        <f t="shared" si="5"/>
        <v>44619</v>
      </c>
      <c r="CG8" s="156">
        <f t="shared" si="5"/>
        <v>44626</v>
      </c>
      <c r="CH8" s="156">
        <f t="shared" si="5"/>
        <v>44633</v>
      </c>
      <c r="CI8" s="156">
        <f t="shared" si="5"/>
        <v>44640</v>
      </c>
      <c r="CJ8" s="156">
        <f t="shared" si="5"/>
        <v>44647</v>
      </c>
      <c r="CK8" s="156">
        <f t="shared" si="5"/>
        <v>44654</v>
      </c>
      <c r="CL8" s="156">
        <f t="shared" si="5"/>
        <v>44661</v>
      </c>
      <c r="CM8" s="156">
        <f t="shared" si="5"/>
        <v>44668</v>
      </c>
      <c r="CN8" s="156">
        <f t="shared" si="5"/>
        <v>44675</v>
      </c>
      <c r="CO8" s="156">
        <f t="shared" si="5"/>
        <v>44682</v>
      </c>
      <c r="CP8" s="156">
        <f t="shared" si="5"/>
        <v>44689</v>
      </c>
      <c r="CQ8" s="156">
        <f t="shared" si="5"/>
        <v>44696</v>
      </c>
      <c r="CR8" s="156">
        <f t="shared" si="5"/>
        <v>44703</v>
      </c>
      <c r="CS8" s="156">
        <f t="shared" si="5"/>
        <v>44710</v>
      </c>
      <c r="CT8" s="67"/>
      <c r="CU8" s="156"/>
      <c r="CV8" s="158" t="s">
        <v>41</v>
      </c>
      <c r="CW8" s="156">
        <f>CW5+6</f>
        <v>44353</v>
      </c>
      <c r="CX8" s="156">
        <f>CX5+6</f>
        <v>44360</v>
      </c>
      <c r="CY8" s="156">
        <f>CY5+6</f>
        <v>44367</v>
      </c>
      <c r="CZ8" s="156">
        <f t="shared" ref="CZ8:EV8" si="6">CZ5+6</f>
        <v>44374</v>
      </c>
      <c r="DA8" s="156">
        <f t="shared" si="6"/>
        <v>44381</v>
      </c>
      <c r="DB8" s="156">
        <f t="shared" si="6"/>
        <v>44388</v>
      </c>
      <c r="DC8" s="156">
        <f t="shared" si="6"/>
        <v>44395</v>
      </c>
      <c r="DD8" s="156">
        <f t="shared" si="6"/>
        <v>44402</v>
      </c>
      <c r="DE8" s="156">
        <f t="shared" si="6"/>
        <v>44409</v>
      </c>
      <c r="DF8" s="156">
        <f t="shared" si="6"/>
        <v>44416</v>
      </c>
      <c r="DG8" s="156">
        <f t="shared" si="6"/>
        <v>44423</v>
      </c>
      <c r="DH8" s="156">
        <f t="shared" si="6"/>
        <v>44430</v>
      </c>
      <c r="DI8" s="156">
        <f t="shared" si="6"/>
        <v>44437</v>
      </c>
      <c r="DJ8" s="156">
        <f t="shared" si="6"/>
        <v>44444</v>
      </c>
      <c r="DK8" s="156">
        <f t="shared" si="6"/>
        <v>44451</v>
      </c>
      <c r="DL8" s="156">
        <f t="shared" si="6"/>
        <v>44458</v>
      </c>
      <c r="DM8" s="156">
        <f t="shared" si="6"/>
        <v>44465</v>
      </c>
      <c r="DN8" s="156">
        <f t="shared" si="6"/>
        <v>44472</v>
      </c>
      <c r="DO8" s="156">
        <f t="shared" si="6"/>
        <v>44479</v>
      </c>
      <c r="DP8" s="156">
        <f t="shared" si="6"/>
        <v>44486</v>
      </c>
      <c r="DQ8" s="156">
        <f t="shared" si="6"/>
        <v>44493</v>
      </c>
      <c r="DR8" s="156">
        <f t="shared" si="6"/>
        <v>44500</v>
      </c>
      <c r="DS8" s="156">
        <f t="shared" si="6"/>
        <v>44507</v>
      </c>
      <c r="DT8" s="156">
        <f t="shared" si="6"/>
        <v>44514</v>
      </c>
      <c r="DU8" s="156">
        <f t="shared" si="6"/>
        <v>44521</v>
      </c>
      <c r="DV8" s="156">
        <f t="shared" si="6"/>
        <v>44528</v>
      </c>
      <c r="DW8" s="156">
        <f t="shared" si="6"/>
        <v>44535</v>
      </c>
      <c r="DX8" s="156">
        <f t="shared" si="6"/>
        <v>44542</v>
      </c>
      <c r="DY8" s="156">
        <f t="shared" si="6"/>
        <v>44549</v>
      </c>
      <c r="DZ8" s="156">
        <f t="shared" si="6"/>
        <v>44556</v>
      </c>
      <c r="EA8" s="156">
        <f t="shared" si="6"/>
        <v>44563</v>
      </c>
      <c r="EB8" s="156">
        <f t="shared" si="6"/>
        <v>44570</v>
      </c>
      <c r="EC8" s="156">
        <f t="shared" si="6"/>
        <v>44577</v>
      </c>
      <c r="ED8" s="156">
        <f t="shared" si="6"/>
        <v>44584</v>
      </c>
      <c r="EE8" s="156">
        <f t="shared" si="6"/>
        <v>44591</v>
      </c>
      <c r="EF8" s="156">
        <f t="shared" si="6"/>
        <v>44598</v>
      </c>
      <c r="EG8" s="156">
        <f t="shared" si="6"/>
        <v>44605</v>
      </c>
      <c r="EH8" s="156">
        <f t="shared" si="6"/>
        <v>44612</v>
      </c>
      <c r="EI8" s="156">
        <f t="shared" si="6"/>
        <v>44619</v>
      </c>
      <c r="EJ8" s="156">
        <f t="shared" si="6"/>
        <v>44626</v>
      </c>
      <c r="EK8" s="156">
        <f t="shared" si="6"/>
        <v>44633</v>
      </c>
      <c r="EL8" s="156">
        <f t="shared" si="6"/>
        <v>44640</v>
      </c>
      <c r="EM8" s="156">
        <f t="shared" si="6"/>
        <v>44647</v>
      </c>
      <c r="EN8" s="156">
        <f t="shared" si="6"/>
        <v>44654</v>
      </c>
      <c r="EO8" s="156">
        <f t="shared" si="6"/>
        <v>44661</v>
      </c>
      <c r="EP8" s="156">
        <f t="shared" si="6"/>
        <v>44668</v>
      </c>
      <c r="EQ8" s="156">
        <f t="shared" si="6"/>
        <v>44675</v>
      </c>
      <c r="ER8" s="156">
        <f t="shared" si="6"/>
        <v>44682</v>
      </c>
      <c r="ES8" s="156">
        <f t="shared" si="6"/>
        <v>44689</v>
      </c>
      <c r="ET8" s="156">
        <f t="shared" si="6"/>
        <v>44696</v>
      </c>
      <c r="EU8" s="156">
        <f t="shared" si="6"/>
        <v>44703</v>
      </c>
      <c r="EV8" s="156">
        <f t="shared" si="6"/>
        <v>44710</v>
      </c>
      <c r="EX8" s="158" t="s">
        <v>41</v>
      </c>
      <c r="EY8" s="156">
        <f>EY5+6</f>
        <v>44353</v>
      </c>
      <c r="EZ8" s="156">
        <f>EZ5+6</f>
        <v>44360</v>
      </c>
      <c r="FA8" s="156">
        <f>FA5+6</f>
        <v>44367</v>
      </c>
      <c r="FB8" s="156">
        <f t="shared" ref="FB8:GX8" si="7">FB5+6</f>
        <v>44374</v>
      </c>
      <c r="FC8" s="156">
        <f t="shared" si="7"/>
        <v>44381</v>
      </c>
      <c r="FD8" s="156">
        <f t="shared" si="7"/>
        <v>44388</v>
      </c>
      <c r="FE8" s="156">
        <f t="shared" si="7"/>
        <v>44395</v>
      </c>
      <c r="FF8" s="156">
        <f t="shared" si="7"/>
        <v>44402</v>
      </c>
      <c r="FG8" s="156">
        <f t="shared" si="7"/>
        <v>44409</v>
      </c>
      <c r="FH8" s="156">
        <f t="shared" si="7"/>
        <v>44416</v>
      </c>
      <c r="FI8" s="156">
        <f t="shared" si="7"/>
        <v>44423</v>
      </c>
      <c r="FJ8" s="156">
        <f t="shared" si="7"/>
        <v>44430</v>
      </c>
      <c r="FK8" s="156">
        <f t="shared" si="7"/>
        <v>44437</v>
      </c>
      <c r="FL8" s="156">
        <f t="shared" si="7"/>
        <v>44444</v>
      </c>
      <c r="FM8" s="156">
        <f t="shared" si="7"/>
        <v>44451</v>
      </c>
      <c r="FN8" s="156">
        <f t="shared" si="7"/>
        <v>44458</v>
      </c>
      <c r="FO8" s="156">
        <f t="shared" si="7"/>
        <v>44465</v>
      </c>
      <c r="FP8" s="156">
        <f t="shared" si="7"/>
        <v>44472</v>
      </c>
      <c r="FQ8" s="156">
        <f t="shared" si="7"/>
        <v>44479</v>
      </c>
      <c r="FR8" s="156">
        <f t="shared" si="7"/>
        <v>44486</v>
      </c>
      <c r="FS8" s="156">
        <f t="shared" si="7"/>
        <v>44493</v>
      </c>
      <c r="FT8" s="156">
        <f t="shared" si="7"/>
        <v>44500</v>
      </c>
      <c r="FU8" s="156">
        <f t="shared" si="7"/>
        <v>44507</v>
      </c>
      <c r="FV8" s="156">
        <f t="shared" si="7"/>
        <v>44514</v>
      </c>
      <c r="FW8" s="156">
        <f t="shared" si="7"/>
        <v>44521</v>
      </c>
      <c r="FX8" s="156">
        <f t="shared" si="7"/>
        <v>44528</v>
      </c>
      <c r="FY8" s="156">
        <f t="shared" si="7"/>
        <v>44535</v>
      </c>
      <c r="FZ8" s="156">
        <f t="shared" si="7"/>
        <v>44542</v>
      </c>
      <c r="GA8" s="156">
        <f t="shared" si="7"/>
        <v>44549</v>
      </c>
      <c r="GB8" s="156">
        <f t="shared" si="7"/>
        <v>44556</v>
      </c>
      <c r="GC8" s="156">
        <f t="shared" si="7"/>
        <v>44563</v>
      </c>
      <c r="GD8" s="156">
        <f t="shared" si="7"/>
        <v>44570</v>
      </c>
      <c r="GE8" s="156">
        <f t="shared" si="7"/>
        <v>44577</v>
      </c>
      <c r="GF8" s="156">
        <f t="shared" si="7"/>
        <v>44584</v>
      </c>
      <c r="GG8" s="156">
        <f t="shared" si="7"/>
        <v>44591</v>
      </c>
      <c r="GH8" s="156">
        <f t="shared" si="7"/>
        <v>44598</v>
      </c>
      <c r="GI8" s="156">
        <f t="shared" si="7"/>
        <v>44605</v>
      </c>
      <c r="GJ8" s="156">
        <f t="shared" si="7"/>
        <v>44612</v>
      </c>
      <c r="GK8" s="156">
        <f t="shared" si="7"/>
        <v>44619</v>
      </c>
      <c r="GL8" s="156">
        <f t="shared" si="7"/>
        <v>44626</v>
      </c>
      <c r="GM8" s="156">
        <f t="shared" si="7"/>
        <v>44633</v>
      </c>
      <c r="GN8" s="156">
        <f t="shared" si="7"/>
        <v>44640</v>
      </c>
      <c r="GO8" s="156">
        <f t="shared" si="7"/>
        <v>44647</v>
      </c>
      <c r="GP8" s="156">
        <f t="shared" si="7"/>
        <v>44654</v>
      </c>
      <c r="GQ8" s="156">
        <f t="shared" si="7"/>
        <v>44661</v>
      </c>
      <c r="GR8" s="156">
        <f t="shared" si="7"/>
        <v>44668</v>
      </c>
      <c r="GS8" s="156">
        <f t="shared" si="7"/>
        <v>44675</v>
      </c>
      <c r="GT8" s="156">
        <f t="shared" si="7"/>
        <v>44682</v>
      </c>
      <c r="GU8" s="156">
        <f t="shared" si="7"/>
        <v>44689</v>
      </c>
      <c r="GV8" s="156">
        <f t="shared" si="7"/>
        <v>44696</v>
      </c>
      <c r="GW8" s="156">
        <f t="shared" si="7"/>
        <v>44703</v>
      </c>
      <c r="GX8" s="156">
        <f t="shared" si="7"/>
        <v>44710</v>
      </c>
    </row>
    <row r="9" spans="1:207" ht="15" customHeight="1" collapsed="1" thickBot="1">
      <c r="B9" s="14" t="s">
        <v>133</v>
      </c>
      <c r="H9" s="14"/>
      <c r="T9" s="161" t="s">
        <v>10</v>
      </c>
      <c r="U9" s="161"/>
      <c r="V9" s="161"/>
      <c r="W9" s="161"/>
      <c r="X9" s="161" t="s">
        <v>15</v>
      </c>
      <c r="Y9" s="161"/>
      <c r="Z9" s="161"/>
      <c r="AA9" s="161"/>
      <c r="AB9" s="161" t="s">
        <v>20</v>
      </c>
      <c r="AC9" s="161"/>
      <c r="AD9" s="161"/>
      <c r="AE9" s="161"/>
      <c r="AF9" s="161" t="s">
        <v>25</v>
      </c>
      <c r="AG9" s="161"/>
      <c r="AH9" s="161"/>
      <c r="AI9" s="161"/>
      <c r="AJ9" s="161" t="s">
        <v>30</v>
      </c>
      <c r="AK9" s="161"/>
      <c r="AL9" s="161"/>
      <c r="AM9" s="161"/>
      <c r="AN9" s="161" t="s">
        <v>66</v>
      </c>
      <c r="AO9" s="161"/>
      <c r="AP9" s="161"/>
      <c r="AQ9" s="161"/>
      <c r="AS9" s="158"/>
      <c r="AT9" s="156"/>
      <c r="AU9" s="156"/>
      <c r="AV9" s="156"/>
      <c r="AW9" s="156"/>
      <c r="AX9" s="156"/>
      <c r="AY9" s="156"/>
      <c r="AZ9" s="156"/>
      <c r="BA9" s="156"/>
      <c r="BB9" s="156"/>
      <c r="BC9" s="156"/>
      <c r="BD9" s="156"/>
      <c r="BE9" s="156"/>
      <c r="BF9" s="156"/>
      <c r="BG9" s="156"/>
      <c r="BH9" s="156"/>
      <c r="BI9" s="156"/>
      <c r="BJ9" s="156"/>
      <c r="BK9" s="156"/>
      <c r="BL9" s="156"/>
      <c r="BM9" s="156"/>
      <c r="BN9" s="156"/>
      <c r="BO9" s="156"/>
      <c r="BP9" s="156"/>
      <c r="BQ9" s="156"/>
      <c r="BR9" s="156"/>
      <c r="BS9" s="156"/>
      <c r="BT9" s="156"/>
      <c r="BU9" s="156"/>
      <c r="BV9" s="156"/>
      <c r="BW9" s="156"/>
      <c r="BX9" s="156"/>
      <c r="BY9" s="156"/>
      <c r="BZ9" s="156"/>
      <c r="CA9" s="156"/>
      <c r="CB9" s="156"/>
      <c r="CC9" s="156"/>
      <c r="CD9" s="156"/>
      <c r="CE9" s="156"/>
      <c r="CF9" s="156"/>
      <c r="CG9" s="156"/>
      <c r="CH9" s="156"/>
      <c r="CI9" s="156"/>
      <c r="CJ9" s="156"/>
      <c r="CK9" s="156"/>
      <c r="CL9" s="156"/>
      <c r="CM9" s="156"/>
      <c r="CN9" s="156"/>
      <c r="CO9" s="156"/>
      <c r="CP9" s="156"/>
      <c r="CQ9" s="156"/>
      <c r="CR9" s="156"/>
      <c r="CS9" s="156"/>
      <c r="CT9" s="67"/>
      <c r="CU9" s="156"/>
      <c r="CV9" s="158"/>
      <c r="CW9" s="156"/>
      <c r="CX9" s="156"/>
      <c r="CY9" s="156"/>
      <c r="CZ9" s="156"/>
      <c r="DA9" s="156"/>
      <c r="DB9" s="156"/>
      <c r="DC9" s="156"/>
      <c r="DD9" s="156"/>
      <c r="DE9" s="156"/>
      <c r="DF9" s="156"/>
      <c r="DG9" s="156"/>
      <c r="DH9" s="156"/>
      <c r="DI9" s="156"/>
      <c r="DJ9" s="156"/>
      <c r="DK9" s="156"/>
      <c r="DL9" s="156"/>
      <c r="DM9" s="156"/>
      <c r="DN9" s="156"/>
      <c r="DO9" s="156"/>
      <c r="DP9" s="156"/>
      <c r="DQ9" s="156"/>
      <c r="DR9" s="156"/>
      <c r="DS9" s="156"/>
      <c r="DT9" s="156"/>
      <c r="DU9" s="156"/>
      <c r="DV9" s="156"/>
      <c r="DW9" s="156"/>
      <c r="DX9" s="156"/>
      <c r="DY9" s="156"/>
      <c r="DZ9" s="156"/>
      <c r="EA9" s="156"/>
      <c r="EB9" s="156"/>
      <c r="EC9" s="156"/>
      <c r="ED9" s="156"/>
      <c r="EE9" s="156"/>
      <c r="EF9" s="156"/>
      <c r="EG9" s="156"/>
      <c r="EH9" s="156"/>
      <c r="EI9" s="156"/>
      <c r="EJ9" s="156"/>
      <c r="EK9" s="156"/>
      <c r="EL9" s="156"/>
      <c r="EM9" s="156"/>
      <c r="EN9" s="156"/>
      <c r="EO9" s="156"/>
      <c r="EP9" s="156"/>
      <c r="EQ9" s="156"/>
      <c r="ER9" s="156"/>
      <c r="ES9" s="156"/>
      <c r="ET9" s="156"/>
      <c r="EU9" s="156"/>
      <c r="EV9" s="156"/>
      <c r="EX9" s="158"/>
      <c r="EY9" s="156"/>
      <c r="EZ9" s="156"/>
      <c r="FA9" s="156"/>
      <c r="FB9" s="156"/>
      <c r="FC9" s="156"/>
      <c r="FD9" s="156"/>
      <c r="FE9" s="156"/>
      <c r="FF9" s="156"/>
      <c r="FG9" s="156"/>
      <c r="FH9" s="156"/>
      <c r="FI9" s="156"/>
      <c r="FJ9" s="156"/>
      <c r="FK9" s="156"/>
      <c r="FL9" s="156"/>
      <c r="FM9" s="156"/>
      <c r="FN9" s="156"/>
      <c r="FO9" s="156"/>
      <c r="FP9" s="156"/>
      <c r="FQ9" s="156"/>
      <c r="FR9" s="156"/>
      <c r="FS9" s="156"/>
      <c r="FT9" s="156"/>
      <c r="FU9" s="156"/>
      <c r="FV9" s="156"/>
      <c r="FW9" s="156"/>
      <c r="FX9" s="156"/>
      <c r="FY9" s="156"/>
      <c r="FZ9" s="156"/>
      <c r="GA9" s="156"/>
      <c r="GB9" s="156"/>
      <c r="GC9" s="156"/>
      <c r="GD9" s="156"/>
      <c r="GE9" s="156"/>
      <c r="GF9" s="156"/>
      <c r="GG9" s="156"/>
      <c r="GH9" s="156"/>
      <c r="GI9" s="156"/>
      <c r="GJ9" s="156"/>
      <c r="GK9" s="156"/>
      <c r="GL9" s="156"/>
      <c r="GM9" s="156"/>
      <c r="GN9" s="156"/>
      <c r="GO9" s="156"/>
      <c r="GP9" s="156"/>
      <c r="GQ9" s="156"/>
      <c r="GR9" s="156"/>
      <c r="GS9" s="156"/>
      <c r="GT9" s="156"/>
      <c r="GU9" s="156"/>
      <c r="GV9" s="156"/>
      <c r="GW9" s="156"/>
      <c r="GX9" s="156"/>
    </row>
    <row r="10" spans="1:207" s="7" customFormat="1" ht="21" customHeight="1">
      <c r="A10" s="25" t="s">
        <v>6</v>
      </c>
      <c r="B10" s="162" t="s">
        <v>71</v>
      </c>
      <c r="C10" s="150" t="s">
        <v>72</v>
      </c>
      <c r="D10" s="150" t="s">
        <v>73</v>
      </c>
      <c r="E10" s="146" t="s">
        <v>78</v>
      </c>
      <c r="F10" s="150" t="s">
        <v>74</v>
      </c>
      <c r="G10" s="150" t="s">
        <v>75</v>
      </c>
      <c r="H10" s="148" t="s">
        <v>65</v>
      </c>
      <c r="I10" s="148" t="s">
        <v>76</v>
      </c>
      <c r="J10" s="148" t="s">
        <v>77</v>
      </c>
      <c r="K10" s="146" t="s">
        <v>79</v>
      </c>
      <c r="L10" s="146" t="s">
        <v>57</v>
      </c>
      <c r="M10" s="164" t="s">
        <v>81</v>
      </c>
      <c r="N10" s="146" t="s">
        <v>80</v>
      </c>
      <c r="O10" s="150" t="s">
        <v>83</v>
      </c>
      <c r="P10" s="150" t="s">
        <v>82</v>
      </c>
      <c r="Q10" s="150" t="s">
        <v>2</v>
      </c>
      <c r="R10" s="150" t="s">
        <v>1</v>
      </c>
      <c r="S10" s="168" t="s">
        <v>3</v>
      </c>
      <c r="T10" s="166" t="s">
        <v>11</v>
      </c>
      <c r="U10" s="154" t="s">
        <v>12</v>
      </c>
      <c r="V10" s="154" t="s">
        <v>13</v>
      </c>
      <c r="W10" s="152" t="s">
        <v>14</v>
      </c>
      <c r="X10" s="166" t="s">
        <v>16</v>
      </c>
      <c r="Y10" s="154" t="s">
        <v>17</v>
      </c>
      <c r="Z10" s="154" t="s">
        <v>18</v>
      </c>
      <c r="AA10" s="152" t="s">
        <v>19</v>
      </c>
      <c r="AB10" s="166" t="s">
        <v>21</v>
      </c>
      <c r="AC10" s="154" t="s">
        <v>22</v>
      </c>
      <c r="AD10" s="154" t="s">
        <v>23</v>
      </c>
      <c r="AE10" s="152" t="s">
        <v>24</v>
      </c>
      <c r="AF10" s="166" t="s">
        <v>26</v>
      </c>
      <c r="AG10" s="154" t="s">
        <v>27</v>
      </c>
      <c r="AH10" s="154" t="s">
        <v>28</v>
      </c>
      <c r="AI10" s="152" t="s">
        <v>29</v>
      </c>
      <c r="AJ10" s="166" t="s">
        <v>31</v>
      </c>
      <c r="AK10" s="154" t="s">
        <v>32</v>
      </c>
      <c r="AL10" s="154" t="s">
        <v>33</v>
      </c>
      <c r="AM10" s="152" t="s">
        <v>34</v>
      </c>
      <c r="AN10" s="166" t="s">
        <v>67</v>
      </c>
      <c r="AO10" s="154" t="s">
        <v>68</v>
      </c>
      <c r="AP10" s="154" t="s">
        <v>69</v>
      </c>
      <c r="AQ10" s="152" t="s">
        <v>70</v>
      </c>
      <c r="AS10" s="158"/>
      <c r="AT10" s="156"/>
      <c r="AU10" s="156"/>
      <c r="AV10" s="156"/>
      <c r="AW10" s="156"/>
      <c r="AX10" s="156"/>
      <c r="AY10" s="156"/>
      <c r="AZ10" s="156"/>
      <c r="BA10" s="156"/>
      <c r="BB10" s="156"/>
      <c r="BC10" s="156"/>
      <c r="BD10" s="156"/>
      <c r="BE10" s="156"/>
      <c r="BF10" s="156"/>
      <c r="BG10" s="156"/>
      <c r="BH10" s="156"/>
      <c r="BI10" s="156"/>
      <c r="BJ10" s="156"/>
      <c r="BK10" s="156"/>
      <c r="BL10" s="156"/>
      <c r="BM10" s="156"/>
      <c r="BN10" s="156"/>
      <c r="BO10" s="156"/>
      <c r="BP10" s="156"/>
      <c r="BQ10" s="156"/>
      <c r="BR10" s="156"/>
      <c r="BS10" s="156"/>
      <c r="BT10" s="156"/>
      <c r="BU10" s="156"/>
      <c r="BV10" s="156"/>
      <c r="BW10" s="156"/>
      <c r="BX10" s="156"/>
      <c r="BY10" s="156"/>
      <c r="BZ10" s="156"/>
      <c r="CA10" s="156"/>
      <c r="CB10" s="156"/>
      <c r="CC10" s="156"/>
      <c r="CD10" s="156"/>
      <c r="CE10" s="156"/>
      <c r="CF10" s="156"/>
      <c r="CG10" s="156"/>
      <c r="CH10" s="156"/>
      <c r="CI10" s="156"/>
      <c r="CJ10" s="156"/>
      <c r="CK10" s="156"/>
      <c r="CL10" s="156"/>
      <c r="CM10" s="156"/>
      <c r="CN10" s="156"/>
      <c r="CO10" s="156"/>
      <c r="CP10" s="156"/>
      <c r="CQ10" s="156"/>
      <c r="CR10" s="156"/>
      <c r="CS10" s="156"/>
      <c r="CT10" s="67" t="s">
        <v>45</v>
      </c>
      <c r="CU10" s="156"/>
      <c r="CV10" s="158"/>
      <c r="CW10" s="156"/>
      <c r="CX10" s="156"/>
      <c r="CY10" s="156"/>
      <c r="CZ10" s="156"/>
      <c r="DA10" s="156"/>
      <c r="DB10" s="156"/>
      <c r="DC10" s="156"/>
      <c r="DD10" s="156"/>
      <c r="DE10" s="156"/>
      <c r="DF10" s="156"/>
      <c r="DG10" s="156"/>
      <c r="DH10" s="156"/>
      <c r="DI10" s="156"/>
      <c r="DJ10" s="156"/>
      <c r="DK10" s="156"/>
      <c r="DL10" s="156"/>
      <c r="DM10" s="156"/>
      <c r="DN10" s="156"/>
      <c r="DO10" s="156"/>
      <c r="DP10" s="156"/>
      <c r="DQ10" s="156"/>
      <c r="DR10" s="156"/>
      <c r="DS10" s="156"/>
      <c r="DT10" s="156"/>
      <c r="DU10" s="156"/>
      <c r="DV10" s="156"/>
      <c r="DW10" s="156"/>
      <c r="DX10" s="156"/>
      <c r="DY10" s="156"/>
      <c r="DZ10" s="156"/>
      <c r="EA10" s="156"/>
      <c r="EB10" s="156"/>
      <c r="EC10" s="156"/>
      <c r="ED10" s="156"/>
      <c r="EE10" s="156"/>
      <c r="EF10" s="156"/>
      <c r="EG10" s="156"/>
      <c r="EH10" s="156"/>
      <c r="EI10" s="156"/>
      <c r="EJ10" s="156"/>
      <c r="EK10" s="156"/>
      <c r="EL10" s="156"/>
      <c r="EM10" s="156"/>
      <c r="EN10" s="156"/>
      <c r="EO10" s="156"/>
      <c r="EP10" s="156"/>
      <c r="EQ10" s="156"/>
      <c r="ER10" s="156"/>
      <c r="ES10" s="156"/>
      <c r="ET10" s="156"/>
      <c r="EU10" s="156"/>
      <c r="EV10" s="156"/>
      <c r="EX10" s="158"/>
      <c r="EY10" s="156"/>
      <c r="EZ10" s="156"/>
      <c r="FA10" s="156"/>
      <c r="FB10" s="156"/>
      <c r="FC10" s="156"/>
      <c r="FD10" s="156"/>
      <c r="FE10" s="156"/>
      <c r="FF10" s="156"/>
      <c r="FG10" s="156"/>
      <c r="FH10" s="156"/>
      <c r="FI10" s="156"/>
      <c r="FJ10" s="156"/>
      <c r="FK10" s="156"/>
      <c r="FL10" s="156"/>
      <c r="FM10" s="156"/>
      <c r="FN10" s="156"/>
      <c r="FO10" s="156"/>
      <c r="FP10" s="156"/>
      <c r="FQ10" s="156"/>
      <c r="FR10" s="156"/>
      <c r="FS10" s="156"/>
      <c r="FT10" s="156"/>
      <c r="FU10" s="156"/>
      <c r="FV10" s="156"/>
      <c r="FW10" s="156"/>
      <c r="FX10" s="156"/>
      <c r="FY10" s="156"/>
      <c r="FZ10" s="156"/>
      <c r="GA10" s="156"/>
      <c r="GB10" s="156"/>
      <c r="GC10" s="156"/>
      <c r="GD10" s="156"/>
      <c r="GE10" s="156"/>
      <c r="GF10" s="156"/>
      <c r="GG10" s="156"/>
      <c r="GH10" s="156"/>
      <c r="GI10" s="156"/>
      <c r="GJ10" s="156"/>
      <c r="GK10" s="156"/>
      <c r="GL10" s="156"/>
      <c r="GM10" s="156"/>
      <c r="GN10" s="156"/>
      <c r="GO10" s="156"/>
      <c r="GP10" s="156"/>
      <c r="GQ10" s="156"/>
      <c r="GR10" s="156"/>
      <c r="GS10" s="156"/>
      <c r="GT10" s="156"/>
      <c r="GU10" s="156"/>
      <c r="GV10" s="156"/>
      <c r="GW10" s="156"/>
      <c r="GX10" s="156"/>
    </row>
    <row r="11" spans="1:207" s="7" customFormat="1" ht="82.5" customHeight="1">
      <c r="A11" s="25"/>
      <c r="B11" s="163"/>
      <c r="C11" s="151"/>
      <c r="D11" s="151"/>
      <c r="E11" s="147"/>
      <c r="F11" s="151"/>
      <c r="G11" s="151"/>
      <c r="H11" s="149"/>
      <c r="I11" s="149"/>
      <c r="J11" s="149"/>
      <c r="K11" s="147"/>
      <c r="L11" s="147"/>
      <c r="M11" s="165"/>
      <c r="N11" s="147"/>
      <c r="O11" s="151"/>
      <c r="P11" s="151"/>
      <c r="Q11" s="151"/>
      <c r="R11" s="151"/>
      <c r="S11" s="169"/>
      <c r="T11" s="167"/>
      <c r="U11" s="155"/>
      <c r="V11" s="155"/>
      <c r="W11" s="153"/>
      <c r="X11" s="167"/>
      <c r="Y11" s="155"/>
      <c r="Z11" s="155"/>
      <c r="AA11" s="153"/>
      <c r="AB11" s="167"/>
      <c r="AC11" s="155"/>
      <c r="AD11" s="155"/>
      <c r="AE11" s="153"/>
      <c r="AF11" s="167"/>
      <c r="AG11" s="155"/>
      <c r="AH11" s="155"/>
      <c r="AI11" s="153"/>
      <c r="AJ11" s="167"/>
      <c r="AK11" s="155"/>
      <c r="AL11" s="155"/>
      <c r="AM11" s="153"/>
      <c r="AN11" s="167"/>
      <c r="AO11" s="155"/>
      <c r="AP11" s="155"/>
      <c r="AQ11" s="153"/>
      <c r="AS11" s="111"/>
      <c r="AT11" s="110"/>
      <c r="AU11" s="110"/>
      <c r="AV11" s="110"/>
      <c r="AW11" s="110"/>
      <c r="AX11" s="110"/>
      <c r="AY11" s="110"/>
      <c r="AZ11" s="110"/>
      <c r="BA11" s="110"/>
      <c r="BB11" s="110"/>
      <c r="BC11" s="110"/>
      <c r="BD11" s="110"/>
      <c r="BE11" s="110"/>
      <c r="BF11" s="110"/>
      <c r="BG11" s="110"/>
      <c r="BH11" s="110"/>
      <c r="BI11" s="110"/>
      <c r="BJ11" s="110"/>
      <c r="BK11" s="110"/>
      <c r="BL11" s="110"/>
      <c r="BM11" s="110"/>
      <c r="BN11" s="110"/>
      <c r="BO11" s="110"/>
      <c r="BP11" s="110"/>
      <c r="BQ11" s="110"/>
      <c r="BR11" s="110"/>
      <c r="BS11" s="110"/>
      <c r="BT11" s="110"/>
      <c r="BU11" s="110"/>
      <c r="BV11" s="110"/>
      <c r="BW11" s="110"/>
      <c r="BX11" s="110"/>
      <c r="BY11" s="110"/>
      <c r="BZ11" s="110"/>
      <c r="CA11" s="110"/>
      <c r="CB11" s="110"/>
      <c r="CC11" s="110"/>
      <c r="CD11" s="110"/>
      <c r="CE11" s="110"/>
      <c r="CF11" s="110"/>
      <c r="CG11" s="110"/>
      <c r="CH11" s="110"/>
      <c r="CI11" s="110"/>
      <c r="CJ11" s="110"/>
      <c r="CK11" s="110"/>
      <c r="CL11" s="110"/>
      <c r="CM11" s="110"/>
      <c r="CN11" s="110"/>
      <c r="CO11" s="110"/>
      <c r="CP11" s="110"/>
      <c r="CQ11" s="110"/>
      <c r="CR11" s="110"/>
      <c r="CS11" s="110"/>
      <c r="CT11" s="110"/>
      <c r="CU11" s="110"/>
      <c r="CV11" s="111"/>
      <c r="CW11" s="110"/>
      <c r="CX11" s="110"/>
      <c r="CY11" s="110"/>
      <c r="CZ11" s="110"/>
      <c r="DA11" s="110"/>
      <c r="DB11" s="110"/>
      <c r="DC11" s="110"/>
      <c r="DD11" s="110"/>
      <c r="DE11" s="110"/>
      <c r="DF11" s="110"/>
      <c r="DG11" s="110"/>
      <c r="DH11" s="110"/>
      <c r="DI11" s="110"/>
      <c r="DJ11" s="110"/>
      <c r="DK11" s="110"/>
      <c r="DL11" s="110"/>
      <c r="DM11" s="110"/>
      <c r="DN11" s="110"/>
      <c r="DO11" s="110"/>
      <c r="DP11" s="110"/>
      <c r="DQ11" s="110"/>
      <c r="DR11" s="110"/>
      <c r="DS11" s="110"/>
      <c r="DT11" s="110"/>
      <c r="DU11" s="110"/>
      <c r="DV11" s="110"/>
      <c r="DW11" s="110"/>
      <c r="DX11" s="110"/>
      <c r="DY11" s="110"/>
      <c r="DZ11" s="110"/>
      <c r="EA11" s="110"/>
      <c r="EB11" s="110"/>
      <c r="EC11" s="110"/>
      <c r="ED11" s="110"/>
      <c r="EE11" s="110"/>
      <c r="EF11" s="110"/>
      <c r="EG11" s="110"/>
      <c r="EH11" s="110"/>
      <c r="EI11" s="110"/>
      <c r="EJ11" s="110"/>
      <c r="EK11" s="110"/>
      <c r="EL11" s="110"/>
      <c r="EM11" s="110"/>
      <c r="EN11" s="110"/>
      <c r="EO11" s="110"/>
      <c r="EP11" s="110"/>
      <c r="EQ11" s="110"/>
      <c r="ER11" s="110"/>
      <c r="ES11" s="110"/>
      <c r="ET11" s="110"/>
      <c r="EU11" s="110"/>
      <c r="EV11" s="110"/>
      <c r="EX11" s="111"/>
      <c r="EY11" s="110"/>
      <c r="EZ11" s="110"/>
      <c r="FA11" s="110"/>
      <c r="FB11" s="110"/>
      <c r="FC11" s="110"/>
      <c r="FD11" s="110"/>
      <c r="FE11" s="110"/>
      <c r="FF11" s="110"/>
      <c r="FG11" s="110"/>
      <c r="FH11" s="110"/>
      <c r="FI11" s="110"/>
      <c r="FJ11" s="110"/>
      <c r="FK11" s="110"/>
      <c r="FL11" s="110"/>
      <c r="FM11" s="110"/>
      <c r="FN11" s="110"/>
      <c r="FO11" s="110"/>
      <c r="FP11" s="110"/>
      <c r="FQ11" s="110"/>
      <c r="FR11" s="110"/>
      <c r="FS11" s="110"/>
      <c r="FT11" s="110"/>
      <c r="FU11" s="110"/>
      <c r="FV11" s="110"/>
      <c r="FW11" s="110"/>
      <c r="FX11" s="110"/>
      <c r="FY11" s="110"/>
      <c r="FZ11" s="110"/>
      <c r="GA11" s="110"/>
      <c r="GB11" s="110"/>
      <c r="GC11" s="110"/>
      <c r="GD11" s="110"/>
      <c r="GE11" s="110"/>
      <c r="GF11" s="110"/>
      <c r="GG11" s="110"/>
      <c r="GH11" s="110"/>
      <c r="GI11" s="110"/>
      <c r="GJ11" s="110"/>
      <c r="GK11" s="110"/>
      <c r="GL11" s="110"/>
      <c r="GM11" s="110"/>
      <c r="GN11" s="110"/>
      <c r="GO11" s="110"/>
      <c r="GP11" s="110"/>
      <c r="GQ11" s="110"/>
      <c r="GR11" s="110"/>
      <c r="GS11" s="110"/>
      <c r="GT11" s="110"/>
      <c r="GU11" s="110"/>
      <c r="GV11" s="110"/>
      <c r="GW11" s="110"/>
      <c r="GX11" s="110"/>
    </row>
    <row r="12" spans="1:207" s="5" customFormat="1" ht="12.75" customHeight="1">
      <c r="A12" s="26">
        <v>0</v>
      </c>
      <c r="B12" s="29">
        <f>A12+1</f>
        <v>1</v>
      </c>
      <c r="C12" s="6">
        <f t="shared" ref="C12:AQ12" si="8">B12+1</f>
        <v>2</v>
      </c>
      <c r="D12" s="6">
        <f t="shared" si="8"/>
        <v>3</v>
      </c>
      <c r="E12" s="6">
        <f t="shared" si="8"/>
        <v>4</v>
      </c>
      <c r="F12" s="6">
        <f t="shared" si="8"/>
        <v>5</v>
      </c>
      <c r="G12" s="6">
        <f t="shared" si="8"/>
        <v>6</v>
      </c>
      <c r="H12" s="6">
        <f t="shared" si="8"/>
        <v>7</v>
      </c>
      <c r="I12" s="6">
        <f t="shared" si="8"/>
        <v>8</v>
      </c>
      <c r="J12" s="6">
        <f t="shared" si="8"/>
        <v>9</v>
      </c>
      <c r="K12" s="6">
        <f t="shared" si="8"/>
        <v>10</v>
      </c>
      <c r="L12" s="6">
        <f t="shared" si="8"/>
        <v>11</v>
      </c>
      <c r="M12" s="6">
        <f t="shared" si="8"/>
        <v>12</v>
      </c>
      <c r="N12" s="6">
        <f t="shared" si="8"/>
        <v>13</v>
      </c>
      <c r="O12" s="6">
        <f t="shared" si="8"/>
        <v>14</v>
      </c>
      <c r="P12" s="6">
        <f t="shared" si="8"/>
        <v>15</v>
      </c>
      <c r="Q12" s="6">
        <f t="shared" si="8"/>
        <v>16</v>
      </c>
      <c r="R12" s="6">
        <f t="shared" si="8"/>
        <v>17</v>
      </c>
      <c r="S12" s="6">
        <f t="shared" si="8"/>
        <v>18</v>
      </c>
      <c r="T12" s="6">
        <f t="shared" si="8"/>
        <v>19</v>
      </c>
      <c r="U12" s="6">
        <f t="shared" si="8"/>
        <v>20</v>
      </c>
      <c r="V12" s="6">
        <f t="shared" si="8"/>
        <v>21</v>
      </c>
      <c r="W12" s="6">
        <f t="shared" si="8"/>
        <v>22</v>
      </c>
      <c r="X12" s="6">
        <f t="shared" si="8"/>
        <v>23</v>
      </c>
      <c r="Y12" s="6">
        <f t="shared" si="8"/>
        <v>24</v>
      </c>
      <c r="Z12" s="6">
        <f t="shared" si="8"/>
        <v>25</v>
      </c>
      <c r="AA12" s="6">
        <f t="shared" si="8"/>
        <v>26</v>
      </c>
      <c r="AB12" s="6">
        <f t="shared" si="8"/>
        <v>27</v>
      </c>
      <c r="AC12" s="6">
        <f t="shared" si="8"/>
        <v>28</v>
      </c>
      <c r="AD12" s="6">
        <f t="shared" si="8"/>
        <v>29</v>
      </c>
      <c r="AE12" s="6">
        <f t="shared" si="8"/>
        <v>30</v>
      </c>
      <c r="AF12" s="6">
        <f t="shared" si="8"/>
        <v>31</v>
      </c>
      <c r="AG12" s="6">
        <f t="shared" si="8"/>
        <v>32</v>
      </c>
      <c r="AH12" s="6">
        <f t="shared" si="8"/>
        <v>33</v>
      </c>
      <c r="AI12" s="6">
        <f t="shared" si="8"/>
        <v>34</v>
      </c>
      <c r="AJ12" s="6">
        <f t="shared" si="8"/>
        <v>35</v>
      </c>
      <c r="AK12" s="6">
        <f t="shared" si="8"/>
        <v>36</v>
      </c>
      <c r="AL12" s="6">
        <f t="shared" si="8"/>
        <v>37</v>
      </c>
      <c r="AM12" s="6">
        <f t="shared" si="8"/>
        <v>38</v>
      </c>
      <c r="AN12" s="6">
        <f t="shared" si="8"/>
        <v>39</v>
      </c>
      <c r="AO12" s="6">
        <f t="shared" si="8"/>
        <v>40</v>
      </c>
      <c r="AP12" s="6">
        <f t="shared" si="8"/>
        <v>41</v>
      </c>
      <c r="AQ12" s="6">
        <f t="shared" si="8"/>
        <v>42</v>
      </c>
      <c r="AT12" s="5">
        <v>1</v>
      </c>
      <c r="AU12" s="5">
        <f t="shared" ref="AU12:CR12" si="9">AT12+1</f>
        <v>2</v>
      </c>
      <c r="AV12" s="5">
        <f t="shared" si="9"/>
        <v>3</v>
      </c>
      <c r="AW12" s="5">
        <f t="shared" si="9"/>
        <v>4</v>
      </c>
      <c r="AX12" s="5">
        <f t="shared" si="9"/>
        <v>5</v>
      </c>
      <c r="AY12" s="5">
        <f t="shared" si="9"/>
        <v>6</v>
      </c>
      <c r="AZ12" s="5">
        <f t="shared" si="9"/>
        <v>7</v>
      </c>
      <c r="BA12" s="5">
        <f t="shared" si="9"/>
        <v>8</v>
      </c>
      <c r="BB12" s="5">
        <f t="shared" si="9"/>
        <v>9</v>
      </c>
      <c r="BC12" s="5">
        <f t="shared" si="9"/>
        <v>10</v>
      </c>
      <c r="BD12" s="5">
        <f t="shared" si="9"/>
        <v>11</v>
      </c>
      <c r="BE12" s="5">
        <f t="shared" si="9"/>
        <v>12</v>
      </c>
      <c r="BF12" s="5">
        <f t="shared" si="9"/>
        <v>13</v>
      </c>
      <c r="BG12" s="5">
        <f t="shared" si="9"/>
        <v>14</v>
      </c>
      <c r="BH12" s="5">
        <f t="shared" si="9"/>
        <v>15</v>
      </c>
      <c r="BI12" s="5">
        <f t="shared" si="9"/>
        <v>16</v>
      </c>
      <c r="BJ12" s="5">
        <f t="shared" si="9"/>
        <v>17</v>
      </c>
      <c r="BK12" s="5">
        <f t="shared" si="9"/>
        <v>18</v>
      </c>
      <c r="BL12" s="5">
        <f t="shared" si="9"/>
        <v>19</v>
      </c>
      <c r="BM12" s="5">
        <f t="shared" si="9"/>
        <v>20</v>
      </c>
      <c r="BN12" s="5">
        <f t="shared" si="9"/>
        <v>21</v>
      </c>
      <c r="BO12" s="5">
        <f t="shared" si="9"/>
        <v>22</v>
      </c>
      <c r="BP12" s="5">
        <f t="shared" si="9"/>
        <v>23</v>
      </c>
      <c r="BQ12" s="5">
        <f t="shared" si="9"/>
        <v>24</v>
      </c>
      <c r="BR12" s="5">
        <f t="shared" si="9"/>
        <v>25</v>
      </c>
      <c r="BS12" s="5">
        <f t="shared" si="9"/>
        <v>26</v>
      </c>
      <c r="BT12" s="5">
        <f t="shared" si="9"/>
        <v>27</v>
      </c>
      <c r="BU12" s="5">
        <f t="shared" si="9"/>
        <v>28</v>
      </c>
      <c r="BV12" s="5">
        <f t="shared" si="9"/>
        <v>29</v>
      </c>
      <c r="BW12" s="5">
        <f t="shared" si="9"/>
        <v>30</v>
      </c>
      <c r="BX12" s="5">
        <f t="shared" si="9"/>
        <v>31</v>
      </c>
      <c r="BY12" s="5">
        <f t="shared" si="9"/>
        <v>32</v>
      </c>
      <c r="BZ12" s="5">
        <f t="shared" si="9"/>
        <v>33</v>
      </c>
      <c r="CA12" s="5">
        <f t="shared" si="9"/>
        <v>34</v>
      </c>
      <c r="CB12" s="5">
        <f t="shared" si="9"/>
        <v>35</v>
      </c>
      <c r="CC12" s="5">
        <f t="shared" si="9"/>
        <v>36</v>
      </c>
      <c r="CD12" s="5">
        <f t="shared" si="9"/>
        <v>37</v>
      </c>
      <c r="CE12" s="5">
        <f t="shared" si="9"/>
        <v>38</v>
      </c>
      <c r="CF12" s="5">
        <f t="shared" si="9"/>
        <v>39</v>
      </c>
      <c r="CG12" s="5">
        <f t="shared" si="9"/>
        <v>40</v>
      </c>
      <c r="CH12" s="5">
        <f t="shared" si="9"/>
        <v>41</v>
      </c>
      <c r="CI12" s="5">
        <f t="shared" si="9"/>
        <v>42</v>
      </c>
      <c r="CJ12" s="5">
        <f t="shared" si="9"/>
        <v>43</v>
      </c>
      <c r="CK12" s="5">
        <f t="shared" si="9"/>
        <v>44</v>
      </c>
      <c r="CL12" s="5">
        <f t="shared" si="9"/>
        <v>45</v>
      </c>
      <c r="CM12" s="5">
        <f t="shared" si="9"/>
        <v>46</v>
      </c>
      <c r="CN12" s="5">
        <f t="shared" si="9"/>
        <v>47</v>
      </c>
      <c r="CO12" s="5">
        <f t="shared" si="9"/>
        <v>48</v>
      </c>
      <c r="CP12" s="5">
        <f t="shared" si="9"/>
        <v>49</v>
      </c>
      <c r="CQ12" s="5">
        <f t="shared" si="9"/>
        <v>50</v>
      </c>
      <c r="CR12" s="5">
        <f t="shared" si="9"/>
        <v>51</v>
      </c>
      <c r="CS12" s="5">
        <f>CR12+1</f>
        <v>52</v>
      </c>
      <c r="CW12" s="5">
        <v>1</v>
      </c>
      <c r="CX12" s="5">
        <f t="shared" ref="CX12:EU12" si="10">CW12+1</f>
        <v>2</v>
      </c>
      <c r="CY12" s="5">
        <f t="shared" si="10"/>
        <v>3</v>
      </c>
      <c r="CZ12" s="5">
        <f t="shared" si="10"/>
        <v>4</v>
      </c>
      <c r="DA12" s="5">
        <f t="shared" si="10"/>
        <v>5</v>
      </c>
      <c r="DB12" s="5">
        <f t="shared" si="10"/>
        <v>6</v>
      </c>
      <c r="DC12" s="5">
        <f t="shared" si="10"/>
        <v>7</v>
      </c>
      <c r="DD12" s="5">
        <f t="shared" si="10"/>
        <v>8</v>
      </c>
      <c r="DE12" s="5">
        <f t="shared" si="10"/>
        <v>9</v>
      </c>
      <c r="DF12" s="5">
        <f t="shared" si="10"/>
        <v>10</v>
      </c>
      <c r="DG12" s="5">
        <f t="shared" si="10"/>
        <v>11</v>
      </c>
      <c r="DH12" s="5">
        <f t="shared" si="10"/>
        <v>12</v>
      </c>
      <c r="DI12" s="5">
        <f t="shared" si="10"/>
        <v>13</v>
      </c>
      <c r="DJ12" s="5">
        <f t="shared" si="10"/>
        <v>14</v>
      </c>
      <c r="DK12" s="5">
        <f t="shared" si="10"/>
        <v>15</v>
      </c>
      <c r="DL12" s="5">
        <f t="shared" si="10"/>
        <v>16</v>
      </c>
      <c r="DM12" s="5">
        <f t="shared" si="10"/>
        <v>17</v>
      </c>
      <c r="DN12" s="5">
        <f t="shared" si="10"/>
        <v>18</v>
      </c>
      <c r="DO12" s="5">
        <f t="shared" si="10"/>
        <v>19</v>
      </c>
      <c r="DP12" s="5">
        <f t="shared" si="10"/>
        <v>20</v>
      </c>
      <c r="DQ12" s="5">
        <f t="shared" si="10"/>
        <v>21</v>
      </c>
      <c r="DR12" s="5">
        <f t="shared" si="10"/>
        <v>22</v>
      </c>
      <c r="DS12" s="5">
        <f t="shared" si="10"/>
        <v>23</v>
      </c>
      <c r="DT12" s="5">
        <f t="shared" si="10"/>
        <v>24</v>
      </c>
      <c r="DU12" s="5">
        <f t="shared" si="10"/>
        <v>25</v>
      </c>
      <c r="DV12" s="5">
        <f t="shared" si="10"/>
        <v>26</v>
      </c>
      <c r="DW12" s="5">
        <f t="shared" si="10"/>
        <v>27</v>
      </c>
      <c r="DX12" s="5">
        <f t="shared" si="10"/>
        <v>28</v>
      </c>
      <c r="DY12" s="5">
        <f t="shared" si="10"/>
        <v>29</v>
      </c>
      <c r="DZ12" s="5">
        <f t="shared" si="10"/>
        <v>30</v>
      </c>
      <c r="EA12" s="5">
        <f t="shared" si="10"/>
        <v>31</v>
      </c>
      <c r="EB12" s="5">
        <f t="shared" si="10"/>
        <v>32</v>
      </c>
      <c r="EC12" s="5">
        <f t="shared" si="10"/>
        <v>33</v>
      </c>
      <c r="ED12" s="5">
        <f t="shared" si="10"/>
        <v>34</v>
      </c>
      <c r="EE12" s="5">
        <f t="shared" si="10"/>
        <v>35</v>
      </c>
      <c r="EF12" s="5">
        <f t="shared" si="10"/>
        <v>36</v>
      </c>
      <c r="EG12" s="5">
        <f t="shared" si="10"/>
        <v>37</v>
      </c>
      <c r="EH12" s="5">
        <f t="shared" si="10"/>
        <v>38</v>
      </c>
      <c r="EI12" s="5">
        <f t="shared" si="10"/>
        <v>39</v>
      </c>
      <c r="EJ12" s="5">
        <f t="shared" si="10"/>
        <v>40</v>
      </c>
      <c r="EK12" s="5">
        <f t="shared" si="10"/>
        <v>41</v>
      </c>
      <c r="EL12" s="5">
        <f t="shared" si="10"/>
        <v>42</v>
      </c>
      <c r="EM12" s="5">
        <f t="shared" si="10"/>
        <v>43</v>
      </c>
      <c r="EN12" s="5">
        <f t="shared" si="10"/>
        <v>44</v>
      </c>
      <c r="EO12" s="5">
        <f t="shared" si="10"/>
        <v>45</v>
      </c>
      <c r="EP12" s="5">
        <f t="shared" si="10"/>
        <v>46</v>
      </c>
      <c r="EQ12" s="5">
        <f t="shared" si="10"/>
        <v>47</v>
      </c>
      <c r="ER12" s="5">
        <f t="shared" si="10"/>
        <v>48</v>
      </c>
      <c r="ES12" s="5">
        <f t="shared" si="10"/>
        <v>49</v>
      </c>
      <c r="ET12" s="5">
        <f t="shared" si="10"/>
        <v>50</v>
      </c>
      <c r="EU12" s="5">
        <f t="shared" si="10"/>
        <v>51</v>
      </c>
      <c r="EV12" s="5">
        <f>EU12+1</f>
        <v>52</v>
      </c>
      <c r="EY12" s="5">
        <v>1</v>
      </c>
      <c r="EZ12" s="5">
        <f t="shared" ref="EZ12:GW12" si="11">EY12+1</f>
        <v>2</v>
      </c>
      <c r="FA12" s="5">
        <f t="shared" si="11"/>
        <v>3</v>
      </c>
      <c r="FB12" s="5">
        <f t="shared" si="11"/>
        <v>4</v>
      </c>
      <c r="FC12" s="5">
        <f t="shared" si="11"/>
        <v>5</v>
      </c>
      <c r="FD12" s="5">
        <f t="shared" si="11"/>
        <v>6</v>
      </c>
      <c r="FE12" s="5">
        <f t="shared" si="11"/>
        <v>7</v>
      </c>
      <c r="FF12" s="5">
        <f t="shared" si="11"/>
        <v>8</v>
      </c>
      <c r="FG12" s="5">
        <f>FF12+1</f>
        <v>9</v>
      </c>
      <c r="FH12" s="5">
        <f t="shared" si="11"/>
        <v>10</v>
      </c>
      <c r="FI12" s="5">
        <f t="shared" si="11"/>
        <v>11</v>
      </c>
      <c r="FJ12" s="5">
        <f t="shared" si="11"/>
        <v>12</v>
      </c>
      <c r="FK12" s="5">
        <f t="shared" si="11"/>
        <v>13</v>
      </c>
      <c r="FL12" s="5">
        <f t="shared" si="11"/>
        <v>14</v>
      </c>
      <c r="FM12" s="5">
        <f t="shared" si="11"/>
        <v>15</v>
      </c>
      <c r="FN12" s="5">
        <f t="shared" si="11"/>
        <v>16</v>
      </c>
      <c r="FO12" s="5">
        <f t="shared" si="11"/>
        <v>17</v>
      </c>
      <c r="FP12" s="5">
        <f t="shared" si="11"/>
        <v>18</v>
      </c>
      <c r="FQ12" s="5">
        <f t="shared" si="11"/>
        <v>19</v>
      </c>
      <c r="FR12" s="5">
        <f t="shared" si="11"/>
        <v>20</v>
      </c>
      <c r="FS12" s="5">
        <f t="shared" si="11"/>
        <v>21</v>
      </c>
      <c r="FT12" s="5">
        <f t="shared" si="11"/>
        <v>22</v>
      </c>
      <c r="FU12" s="5">
        <f t="shared" si="11"/>
        <v>23</v>
      </c>
      <c r="FV12" s="5">
        <f t="shared" si="11"/>
        <v>24</v>
      </c>
      <c r="FW12" s="5">
        <f t="shared" si="11"/>
        <v>25</v>
      </c>
      <c r="FX12" s="5">
        <f t="shared" si="11"/>
        <v>26</v>
      </c>
      <c r="FY12" s="5">
        <f t="shared" si="11"/>
        <v>27</v>
      </c>
      <c r="FZ12" s="5">
        <f t="shared" si="11"/>
        <v>28</v>
      </c>
      <c r="GA12" s="5">
        <f t="shared" si="11"/>
        <v>29</v>
      </c>
      <c r="GB12" s="5">
        <f t="shared" si="11"/>
        <v>30</v>
      </c>
      <c r="GC12" s="5">
        <f t="shared" si="11"/>
        <v>31</v>
      </c>
      <c r="GD12" s="5">
        <f t="shared" si="11"/>
        <v>32</v>
      </c>
      <c r="GE12" s="5">
        <f t="shared" si="11"/>
        <v>33</v>
      </c>
      <c r="GF12" s="5">
        <f t="shared" si="11"/>
        <v>34</v>
      </c>
      <c r="GG12" s="5">
        <f t="shared" si="11"/>
        <v>35</v>
      </c>
      <c r="GH12" s="5">
        <f t="shared" si="11"/>
        <v>36</v>
      </c>
      <c r="GI12" s="5">
        <f t="shared" si="11"/>
        <v>37</v>
      </c>
      <c r="GJ12" s="5">
        <f t="shared" si="11"/>
        <v>38</v>
      </c>
      <c r="GK12" s="5">
        <f t="shared" si="11"/>
        <v>39</v>
      </c>
      <c r="GL12" s="5">
        <f t="shared" si="11"/>
        <v>40</v>
      </c>
      <c r="GM12" s="5">
        <f t="shared" si="11"/>
        <v>41</v>
      </c>
      <c r="GN12" s="5">
        <f t="shared" si="11"/>
        <v>42</v>
      </c>
      <c r="GO12" s="5">
        <f t="shared" si="11"/>
        <v>43</v>
      </c>
      <c r="GP12" s="5">
        <f t="shared" si="11"/>
        <v>44</v>
      </c>
      <c r="GQ12" s="5">
        <f t="shared" si="11"/>
        <v>45</v>
      </c>
      <c r="GR12" s="5">
        <f t="shared" si="11"/>
        <v>46</v>
      </c>
      <c r="GS12" s="5">
        <f t="shared" si="11"/>
        <v>47</v>
      </c>
      <c r="GT12" s="5">
        <f t="shared" si="11"/>
        <v>48</v>
      </c>
      <c r="GU12" s="5">
        <f t="shared" si="11"/>
        <v>49</v>
      </c>
      <c r="GV12" s="5">
        <f t="shared" si="11"/>
        <v>50</v>
      </c>
      <c r="GW12" s="5">
        <f t="shared" si="11"/>
        <v>51</v>
      </c>
      <c r="GX12" s="5">
        <f>GW12+1</f>
        <v>52</v>
      </c>
    </row>
    <row r="13" spans="1:207" s="5" customFormat="1" ht="18.75">
      <c r="A13" s="27"/>
      <c r="B13" s="30"/>
      <c r="C13" s="16"/>
      <c r="D13" s="16"/>
      <c r="E13" s="16"/>
      <c r="F13" s="16"/>
      <c r="G13" s="17"/>
      <c r="H13" s="15"/>
      <c r="I13" s="16"/>
      <c r="J13" s="18"/>
      <c r="K13" s="18"/>
      <c r="L13" s="18"/>
      <c r="M13" s="18"/>
      <c r="N13" s="135">
        <f>SUBTOTAL(9,N14:N1048576)</f>
        <v>760000</v>
      </c>
      <c r="O13" s="135">
        <f>SUBTOTAL(9,O14:O1048576)</f>
        <v>760000</v>
      </c>
      <c r="P13" s="135">
        <f>SUBTOTAL(9,P14:P1048576)</f>
        <v>382500</v>
      </c>
      <c r="Q13" s="105">
        <f>O13/N13</f>
        <v>1</v>
      </c>
      <c r="R13" s="19">
        <f>P13/N13</f>
        <v>0.50328947368421051</v>
      </c>
      <c r="S13" s="31">
        <f>R13-Q13</f>
        <v>-0.49671052631578949</v>
      </c>
      <c r="T13" s="33"/>
      <c r="U13" s="18"/>
      <c r="V13" s="18"/>
      <c r="W13" s="34"/>
      <c r="X13" s="37"/>
      <c r="Y13" s="18"/>
      <c r="Z13" s="18"/>
      <c r="AA13" s="34"/>
      <c r="AB13" s="37"/>
      <c r="AC13" s="18"/>
      <c r="AD13" s="18"/>
      <c r="AE13" s="34"/>
      <c r="AF13" s="37"/>
      <c r="AG13" s="18"/>
      <c r="AH13" s="18"/>
      <c r="AI13" s="34"/>
      <c r="AJ13" s="37"/>
      <c r="AK13" s="18"/>
      <c r="AL13" s="18"/>
      <c r="AM13" s="34"/>
      <c r="AN13" s="37"/>
      <c r="AO13" s="18"/>
      <c r="AP13" s="18"/>
      <c r="AQ13" s="34"/>
      <c r="AS13" s="5">
        <v>1</v>
      </c>
      <c r="AT13" s="64">
        <f t="shared" ref="AT13:BY13" si="12">SUBTOTAL(9,AT14:AT1048576)</f>
        <v>0</v>
      </c>
      <c r="AU13" s="64">
        <f t="shared" si="12"/>
        <v>0</v>
      </c>
      <c r="AV13" s="64">
        <f t="shared" si="12"/>
        <v>0</v>
      </c>
      <c r="AW13" s="64">
        <f t="shared" si="12"/>
        <v>0</v>
      </c>
      <c r="AX13" s="64">
        <f t="shared" si="12"/>
        <v>0</v>
      </c>
      <c r="AY13" s="64">
        <f t="shared" si="12"/>
        <v>0</v>
      </c>
      <c r="AZ13" s="64">
        <f t="shared" si="12"/>
        <v>0</v>
      </c>
      <c r="BA13" s="64">
        <f t="shared" si="12"/>
        <v>0</v>
      </c>
      <c r="BB13" s="64">
        <f t="shared" si="12"/>
        <v>0</v>
      </c>
      <c r="BC13" s="64">
        <f t="shared" si="12"/>
        <v>0</v>
      </c>
      <c r="BD13" s="64">
        <f t="shared" si="12"/>
        <v>114000</v>
      </c>
      <c r="BE13" s="64">
        <f t="shared" si="12"/>
        <v>114000</v>
      </c>
      <c r="BF13" s="64">
        <f t="shared" si="12"/>
        <v>114000</v>
      </c>
      <c r="BG13" s="64">
        <f t="shared" si="12"/>
        <v>266000</v>
      </c>
      <c r="BH13" s="64">
        <f t="shared" si="12"/>
        <v>266000</v>
      </c>
      <c r="BI13" s="64">
        <f t="shared" si="12"/>
        <v>266000</v>
      </c>
      <c r="BJ13" s="64">
        <f t="shared" si="12"/>
        <v>380000</v>
      </c>
      <c r="BK13" s="64">
        <f t="shared" si="12"/>
        <v>456000</v>
      </c>
      <c r="BL13" s="64">
        <f t="shared" si="12"/>
        <v>456000</v>
      </c>
      <c r="BM13" s="64">
        <f t="shared" si="12"/>
        <v>608000</v>
      </c>
      <c r="BN13" s="64">
        <f t="shared" si="12"/>
        <v>608000</v>
      </c>
      <c r="BO13" s="64">
        <f t="shared" si="12"/>
        <v>608000</v>
      </c>
      <c r="BP13" s="64">
        <f t="shared" si="12"/>
        <v>608000</v>
      </c>
      <c r="BQ13" s="64">
        <f t="shared" si="12"/>
        <v>608000</v>
      </c>
      <c r="BR13" s="64">
        <f t="shared" si="12"/>
        <v>608000</v>
      </c>
      <c r="BS13" s="64">
        <f t="shared" si="12"/>
        <v>608000</v>
      </c>
      <c r="BT13" s="64">
        <f t="shared" si="12"/>
        <v>608000</v>
      </c>
      <c r="BU13" s="64">
        <f t="shared" si="12"/>
        <v>608000</v>
      </c>
      <c r="BV13" s="64">
        <f t="shared" si="12"/>
        <v>608000</v>
      </c>
      <c r="BW13" s="64">
        <f t="shared" si="12"/>
        <v>608000</v>
      </c>
      <c r="BX13" s="64">
        <f t="shared" si="12"/>
        <v>608000</v>
      </c>
      <c r="BY13" s="64">
        <f t="shared" si="12"/>
        <v>608000</v>
      </c>
      <c r="BZ13" s="64">
        <f t="shared" ref="BZ13:DE13" si="13">SUBTOTAL(9,BZ14:BZ1048576)</f>
        <v>608000</v>
      </c>
      <c r="CA13" s="64">
        <f t="shared" si="13"/>
        <v>608000</v>
      </c>
      <c r="CB13" s="64">
        <f t="shared" si="13"/>
        <v>608000</v>
      </c>
      <c r="CC13" s="64">
        <f t="shared" si="13"/>
        <v>608000</v>
      </c>
      <c r="CD13" s="64">
        <f t="shared" si="13"/>
        <v>608000</v>
      </c>
      <c r="CE13" s="64">
        <f t="shared" si="13"/>
        <v>608000</v>
      </c>
      <c r="CF13" s="64">
        <f t="shared" si="13"/>
        <v>608000</v>
      </c>
      <c r="CG13" s="64">
        <f t="shared" si="13"/>
        <v>608000</v>
      </c>
      <c r="CH13" s="64">
        <f t="shared" si="13"/>
        <v>608000</v>
      </c>
      <c r="CI13" s="64">
        <f t="shared" si="13"/>
        <v>608000</v>
      </c>
      <c r="CJ13" s="64">
        <f t="shared" si="13"/>
        <v>608000</v>
      </c>
      <c r="CK13" s="64">
        <f t="shared" si="13"/>
        <v>608000</v>
      </c>
      <c r="CL13" s="64">
        <f t="shared" si="13"/>
        <v>608000</v>
      </c>
      <c r="CM13" s="64">
        <f t="shared" si="13"/>
        <v>608000</v>
      </c>
      <c r="CN13" s="64">
        <f t="shared" si="13"/>
        <v>608000</v>
      </c>
      <c r="CO13" s="64">
        <f t="shared" si="13"/>
        <v>608000</v>
      </c>
      <c r="CP13" s="64">
        <f t="shared" si="13"/>
        <v>608000</v>
      </c>
      <c r="CQ13" s="64">
        <f t="shared" si="13"/>
        <v>608000</v>
      </c>
      <c r="CR13" s="64">
        <f t="shared" si="13"/>
        <v>608000</v>
      </c>
      <c r="CS13" s="64">
        <f t="shared" si="13"/>
        <v>608000</v>
      </c>
      <c r="CT13" s="68">
        <f t="shared" ref="CT13:CT22" si="14">CS13-$N13</f>
        <v>-152000</v>
      </c>
      <c r="CW13" s="64">
        <f t="shared" ref="CW13:EB13" si="15">SUBTOTAL(9,CW14:CW1048576)</f>
        <v>0</v>
      </c>
      <c r="CX13" s="64">
        <f t="shared" si="15"/>
        <v>0</v>
      </c>
      <c r="CY13" s="64">
        <f t="shared" si="15"/>
        <v>0</v>
      </c>
      <c r="CZ13" s="64">
        <f t="shared" si="15"/>
        <v>0</v>
      </c>
      <c r="DA13" s="64">
        <f t="shared" si="15"/>
        <v>0</v>
      </c>
      <c r="DB13" s="64">
        <f t="shared" si="15"/>
        <v>0</v>
      </c>
      <c r="DC13" s="64">
        <f t="shared" si="15"/>
        <v>0</v>
      </c>
      <c r="DD13" s="64">
        <f t="shared" si="15"/>
        <v>0</v>
      </c>
      <c r="DE13" s="64">
        <f t="shared" si="15"/>
        <v>0</v>
      </c>
      <c r="DF13" s="64">
        <f t="shared" si="15"/>
        <v>0</v>
      </c>
      <c r="DG13" s="64">
        <f t="shared" si="15"/>
        <v>61500</v>
      </c>
      <c r="DH13" s="64">
        <f t="shared" si="15"/>
        <v>61500</v>
      </c>
      <c r="DI13" s="64">
        <f t="shared" si="15"/>
        <v>61500</v>
      </c>
      <c r="DJ13" s="64">
        <f t="shared" si="15"/>
        <v>143500</v>
      </c>
      <c r="DK13" s="64">
        <f t="shared" si="15"/>
        <v>143500</v>
      </c>
      <c r="DL13" s="64">
        <f t="shared" si="15"/>
        <v>143500</v>
      </c>
      <c r="DM13" s="64">
        <f t="shared" si="15"/>
        <v>205000</v>
      </c>
      <c r="DN13" s="64">
        <f t="shared" si="15"/>
        <v>246000</v>
      </c>
      <c r="DO13" s="64">
        <f t="shared" si="15"/>
        <v>246000</v>
      </c>
      <c r="DP13" s="64">
        <f t="shared" si="15"/>
        <v>340500</v>
      </c>
      <c r="DQ13" s="64">
        <f t="shared" si="15"/>
        <v>340500</v>
      </c>
      <c r="DR13" s="64">
        <f t="shared" si="15"/>
        <v>410500</v>
      </c>
      <c r="DS13" s="64">
        <f t="shared" si="15"/>
        <v>410500</v>
      </c>
      <c r="DT13" s="64">
        <f t="shared" si="15"/>
        <v>410500</v>
      </c>
      <c r="DU13" s="64">
        <f t="shared" si="15"/>
        <v>503000</v>
      </c>
      <c r="DV13" s="64">
        <f t="shared" si="15"/>
        <v>503000</v>
      </c>
      <c r="DW13" s="64">
        <f t="shared" si="15"/>
        <v>538000</v>
      </c>
      <c r="DX13" s="64">
        <f t="shared" si="15"/>
        <v>538000</v>
      </c>
      <c r="DY13" s="64">
        <f t="shared" si="15"/>
        <v>608000</v>
      </c>
      <c r="DZ13" s="64">
        <f t="shared" si="15"/>
        <v>608000</v>
      </c>
      <c r="EA13" s="64">
        <f t="shared" si="15"/>
        <v>608000</v>
      </c>
      <c r="EB13" s="64">
        <f t="shared" si="15"/>
        <v>608000</v>
      </c>
      <c r="EC13" s="64">
        <f t="shared" ref="EC13:FH13" si="16">SUBTOTAL(9,EC14:EC1048576)</f>
        <v>608000</v>
      </c>
      <c r="ED13" s="64">
        <f t="shared" si="16"/>
        <v>608000</v>
      </c>
      <c r="EE13" s="64">
        <f t="shared" si="16"/>
        <v>608000</v>
      </c>
      <c r="EF13" s="64">
        <f t="shared" si="16"/>
        <v>608000</v>
      </c>
      <c r="EG13" s="64">
        <f t="shared" si="16"/>
        <v>608000</v>
      </c>
      <c r="EH13" s="64">
        <f t="shared" si="16"/>
        <v>608000</v>
      </c>
      <c r="EI13" s="64">
        <f t="shared" si="16"/>
        <v>608000</v>
      </c>
      <c r="EJ13" s="64">
        <f t="shared" si="16"/>
        <v>608000</v>
      </c>
      <c r="EK13" s="64">
        <f t="shared" si="16"/>
        <v>608000</v>
      </c>
      <c r="EL13" s="64">
        <f t="shared" si="16"/>
        <v>608000</v>
      </c>
      <c r="EM13" s="64">
        <f t="shared" si="16"/>
        <v>608000</v>
      </c>
      <c r="EN13" s="64">
        <f t="shared" si="16"/>
        <v>608000</v>
      </c>
      <c r="EO13" s="64">
        <f t="shared" si="16"/>
        <v>608000</v>
      </c>
      <c r="EP13" s="64">
        <f t="shared" si="16"/>
        <v>608000</v>
      </c>
      <c r="EQ13" s="64">
        <f t="shared" si="16"/>
        <v>608000</v>
      </c>
      <c r="ER13" s="64">
        <f t="shared" si="16"/>
        <v>608000</v>
      </c>
      <c r="ES13" s="64">
        <f t="shared" si="16"/>
        <v>608000</v>
      </c>
      <c r="ET13" s="64">
        <f t="shared" si="16"/>
        <v>608000</v>
      </c>
      <c r="EU13" s="64">
        <f t="shared" si="16"/>
        <v>608000</v>
      </c>
      <c r="EV13" s="64">
        <f t="shared" si="16"/>
        <v>608000</v>
      </c>
      <c r="EW13" s="68">
        <f t="shared" ref="EW13:EW22" si="17">EV13-$N13</f>
        <v>-152000</v>
      </c>
      <c r="EY13" s="64">
        <f t="shared" ref="EY13:GD13" si="18">SUBTOTAL(9,EY14:EY1048576)</f>
        <v>0</v>
      </c>
      <c r="EZ13" s="64">
        <f t="shared" si="18"/>
        <v>0</v>
      </c>
      <c r="FA13" s="64">
        <f t="shared" si="18"/>
        <v>0</v>
      </c>
      <c r="FB13" s="64">
        <f t="shared" si="18"/>
        <v>0</v>
      </c>
      <c r="FC13" s="64">
        <f t="shared" si="18"/>
        <v>0</v>
      </c>
      <c r="FD13" s="64">
        <f t="shared" si="18"/>
        <v>0</v>
      </c>
      <c r="FE13" s="64">
        <f t="shared" si="18"/>
        <v>0</v>
      </c>
      <c r="FF13" s="64">
        <f t="shared" si="18"/>
        <v>0</v>
      </c>
      <c r="FG13" s="64">
        <f t="shared" si="18"/>
        <v>0</v>
      </c>
      <c r="FH13" s="64">
        <f t="shared" si="18"/>
        <v>0</v>
      </c>
      <c r="FI13" s="64">
        <f t="shared" si="18"/>
        <v>30750</v>
      </c>
      <c r="FJ13" s="64">
        <f t="shared" si="18"/>
        <v>61500</v>
      </c>
      <c r="FK13" s="64">
        <f t="shared" si="18"/>
        <v>102500</v>
      </c>
      <c r="FL13" s="64">
        <f t="shared" si="18"/>
        <v>143500</v>
      </c>
      <c r="FM13" s="64">
        <f t="shared" si="18"/>
        <v>143500</v>
      </c>
      <c r="FN13" s="64">
        <f t="shared" si="18"/>
        <v>174250</v>
      </c>
      <c r="FO13" s="64">
        <f t="shared" si="18"/>
        <v>225500</v>
      </c>
      <c r="FP13" s="64">
        <f t="shared" si="18"/>
        <v>225500</v>
      </c>
      <c r="FQ13" s="64">
        <f t="shared" si="18"/>
        <v>287000</v>
      </c>
      <c r="FR13" s="64">
        <f t="shared" si="18"/>
        <v>339500</v>
      </c>
      <c r="FS13" s="64">
        <f t="shared" si="18"/>
        <v>340500</v>
      </c>
      <c r="FT13" s="64">
        <f t="shared" si="18"/>
        <v>340500</v>
      </c>
      <c r="FU13" s="64">
        <f t="shared" si="18"/>
        <v>340500</v>
      </c>
      <c r="FV13" s="64">
        <f t="shared" si="18"/>
        <v>340500</v>
      </c>
      <c r="FW13" s="64">
        <f t="shared" si="18"/>
        <v>340500</v>
      </c>
      <c r="FX13" s="64">
        <f t="shared" si="18"/>
        <v>340500</v>
      </c>
      <c r="FY13" s="64">
        <f t="shared" si="18"/>
        <v>340500</v>
      </c>
      <c r="FZ13" s="64">
        <f t="shared" si="18"/>
        <v>340500</v>
      </c>
      <c r="GA13" s="64">
        <f t="shared" si="18"/>
        <v>340500</v>
      </c>
      <c r="GB13" s="64">
        <f t="shared" si="18"/>
        <v>340500</v>
      </c>
      <c r="GC13" s="64">
        <f t="shared" si="18"/>
        <v>340500</v>
      </c>
      <c r="GD13" s="64">
        <f t="shared" si="18"/>
        <v>340500</v>
      </c>
      <c r="GE13" s="64">
        <f t="shared" ref="GE13:HJ13" si="19">SUBTOTAL(9,GE14:GE1048576)</f>
        <v>340500</v>
      </c>
      <c r="GF13" s="64">
        <f t="shared" si="19"/>
        <v>340500</v>
      </c>
      <c r="GG13" s="64">
        <f t="shared" si="19"/>
        <v>340500</v>
      </c>
      <c r="GH13" s="64">
        <f t="shared" si="19"/>
        <v>340500</v>
      </c>
      <c r="GI13" s="64">
        <f t="shared" si="19"/>
        <v>340500</v>
      </c>
      <c r="GJ13" s="64">
        <f t="shared" si="19"/>
        <v>340500</v>
      </c>
      <c r="GK13" s="64">
        <f t="shared" si="19"/>
        <v>340500</v>
      </c>
      <c r="GL13" s="64">
        <f t="shared" si="19"/>
        <v>340500</v>
      </c>
      <c r="GM13" s="64">
        <f t="shared" si="19"/>
        <v>340500</v>
      </c>
      <c r="GN13" s="64">
        <f t="shared" si="19"/>
        <v>340500</v>
      </c>
      <c r="GO13" s="64">
        <f t="shared" si="19"/>
        <v>340500</v>
      </c>
      <c r="GP13" s="64">
        <f t="shared" si="19"/>
        <v>340500</v>
      </c>
      <c r="GQ13" s="64">
        <f t="shared" si="19"/>
        <v>340500</v>
      </c>
      <c r="GR13" s="64">
        <f t="shared" si="19"/>
        <v>340500</v>
      </c>
      <c r="GS13" s="64">
        <f t="shared" si="19"/>
        <v>340500</v>
      </c>
      <c r="GT13" s="64">
        <f t="shared" si="19"/>
        <v>340500</v>
      </c>
      <c r="GU13" s="64">
        <f t="shared" si="19"/>
        <v>340500</v>
      </c>
      <c r="GV13" s="64">
        <f t="shared" si="19"/>
        <v>340500</v>
      </c>
      <c r="GW13" s="64">
        <f t="shared" si="19"/>
        <v>340500</v>
      </c>
      <c r="GX13" s="64">
        <f t="shared" si="19"/>
        <v>340500</v>
      </c>
      <c r="GY13" s="68">
        <f t="shared" ref="GY13:GY22" si="20">GX13-$P13</f>
        <v>-42000</v>
      </c>
    </row>
    <row r="14" spans="1:207" s="5" customFormat="1" ht="18.75">
      <c r="A14" s="28">
        <f>IF(H14="",LEN(G14)-LEN(TRIM(G14)),"")</f>
        <v>0</v>
      </c>
      <c r="B14" s="30"/>
      <c r="C14" s="16"/>
      <c r="D14" s="16"/>
      <c r="E14" s="16"/>
      <c r="F14" s="16"/>
      <c r="G14" s="15"/>
      <c r="H14" s="15"/>
      <c r="I14" s="20"/>
      <c r="J14" s="113"/>
      <c r="K14" s="113"/>
      <c r="L14" s="132"/>
      <c r="M14" s="21"/>
      <c r="N14" s="135">
        <f>SUBTOTAL(9,N15:N22)</f>
        <v>760000</v>
      </c>
      <c r="O14" s="135">
        <f>SUBTOTAL(9,O15:O22)</f>
        <v>760000</v>
      </c>
      <c r="P14" s="135">
        <f>SUBTOTAL(9,P15:P22)</f>
        <v>382500</v>
      </c>
      <c r="Q14" s="105">
        <f>O14/N14</f>
        <v>1</v>
      </c>
      <c r="R14" s="19">
        <f>P14/N14</f>
        <v>0.50328947368421051</v>
      </c>
      <c r="S14" s="31">
        <f>R14-Q14</f>
        <v>-0.49671052631578949</v>
      </c>
      <c r="T14" s="33"/>
      <c r="U14" s="18"/>
      <c r="V14" s="18"/>
      <c r="W14" s="34"/>
      <c r="X14" s="37"/>
      <c r="Y14" s="18"/>
      <c r="Z14" s="18"/>
      <c r="AA14" s="34"/>
      <c r="AB14" s="37"/>
      <c r="AC14" s="18"/>
      <c r="AD14" s="18"/>
      <c r="AE14" s="34"/>
      <c r="AF14" s="60"/>
      <c r="AG14" s="18"/>
      <c r="AH14" s="18"/>
      <c r="AI14" s="34"/>
      <c r="AJ14" s="60"/>
      <c r="AK14" s="18"/>
      <c r="AL14" s="18"/>
      <c r="AM14" s="34"/>
      <c r="AN14" s="60"/>
      <c r="AO14" s="18"/>
      <c r="AP14" s="18"/>
      <c r="AQ14" s="34"/>
      <c r="AS14" s="5">
        <f>AS13+1</f>
        <v>2</v>
      </c>
      <c r="AT14" s="64">
        <f t="shared" ref="AT14:BY14" si="21">SUBTOTAL(9,AT15:AT22)</f>
        <v>0</v>
      </c>
      <c r="AU14" s="64">
        <f t="shared" si="21"/>
        <v>0</v>
      </c>
      <c r="AV14" s="64">
        <f t="shared" si="21"/>
        <v>0</v>
      </c>
      <c r="AW14" s="64">
        <f t="shared" si="21"/>
        <v>0</v>
      </c>
      <c r="AX14" s="64">
        <f t="shared" si="21"/>
        <v>0</v>
      </c>
      <c r="AY14" s="64">
        <f t="shared" si="21"/>
        <v>0</v>
      </c>
      <c r="AZ14" s="64">
        <f t="shared" si="21"/>
        <v>0</v>
      </c>
      <c r="BA14" s="64">
        <f t="shared" si="21"/>
        <v>0</v>
      </c>
      <c r="BB14" s="64">
        <f t="shared" si="21"/>
        <v>0</v>
      </c>
      <c r="BC14" s="64">
        <f t="shared" si="21"/>
        <v>0</v>
      </c>
      <c r="BD14" s="64">
        <f t="shared" si="21"/>
        <v>114000</v>
      </c>
      <c r="BE14" s="64">
        <f t="shared" si="21"/>
        <v>114000</v>
      </c>
      <c r="BF14" s="64">
        <f t="shared" si="21"/>
        <v>114000</v>
      </c>
      <c r="BG14" s="64">
        <f t="shared" si="21"/>
        <v>266000</v>
      </c>
      <c r="BH14" s="64">
        <f t="shared" si="21"/>
        <v>266000</v>
      </c>
      <c r="BI14" s="64">
        <f t="shared" si="21"/>
        <v>266000</v>
      </c>
      <c r="BJ14" s="64">
        <f t="shared" si="21"/>
        <v>380000</v>
      </c>
      <c r="BK14" s="64">
        <f t="shared" si="21"/>
        <v>456000</v>
      </c>
      <c r="BL14" s="64">
        <f t="shared" si="21"/>
        <v>456000</v>
      </c>
      <c r="BM14" s="64">
        <f t="shared" si="21"/>
        <v>608000</v>
      </c>
      <c r="BN14" s="64">
        <f t="shared" si="21"/>
        <v>608000</v>
      </c>
      <c r="BO14" s="64">
        <f t="shared" si="21"/>
        <v>608000</v>
      </c>
      <c r="BP14" s="64">
        <f t="shared" si="21"/>
        <v>608000</v>
      </c>
      <c r="BQ14" s="64">
        <f t="shared" si="21"/>
        <v>608000</v>
      </c>
      <c r="BR14" s="64">
        <f t="shared" si="21"/>
        <v>608000</v>
      </c>
      <c r="BS14" s="64">
        <f t="shared" si="21"/>
        <v>608000</v>
      </c>
      <c r="BT14" s="64">
        <f t="shared" si="21"/>
        <v>608000</v>
      </c>
      <c r="BU14" s="64">
        <f t="shared" si="21"/>
        <v>608000</v>
      </c>
      <c r="BV14" s="64">
        <f t="shared" si="21"/>
        <v>608000</v>
      </c>
      <c r="BW14" s="64">
        <f t="shared" si="21"/>
        <v>608000</v>
      </c>
      <c r="BX14" s="64">
        <f t="shared" si="21"/>
        <v>608000</v>
      </c>
      <c r="BY14" s="64">
        <f t="shared" si="21"/>
        <v>608000</v>
      </c>
      <c r="BZ14" s="64">
        <f t="shared" ref="BZ14:CS14" si="22">SUBTOTAL(9,BZ15:BZ22)</f>
        <v>608000</v>
      </c>
      <c r="CA14" s="64">
        <f t="shared" si="22"/>
        <v>608000</v>
      </c>
      <c r="CB14" s="64">
        <f t="shared" si="22"/>
        <v>608000</v>
      </c>
      <c r="CC14" s="64">
        <f t="shared" si="22"/>
        <v>608000</v>
      </c>
      <c r="CD14" s="64">
        <f t="shared" si="22"/>
        <v>608000</v>
      </c>
      <c r="CE14" s="64">
        <f t="shared" si="22"/>
        <v>608000</v>
      </c>
      <c r="CF14" s="64">
        <f t="shared" si="22"/>
        <v>608000</v>
      </c>
      <c r="CG14" s="64">
        <f t="shared" si="22"/>
        <v>608000</v>
      </c>
      <c r="CH14" s="64">
        <f t="shared" si="22"/>
        <v>608000</v>
      </c>
      <c r="CI14" s="64">
        <f t="shared" si="22"/>
        <v>608000</v>
      </c>
      <c r="CJ14" s="64">
        <f t="shared" si="22"/>
        <v>608000</v>
      </c>
      <c r="CK14" s="64">
        <f t="shared" si="22"/>
        <v>608000</v>
      </c>
      <c r="CL14" s="64">
        <f t="shared" si="22"/>
        <v>608000</v>
      </c>
      <c r="CM14" s="64">
        <f t="shared" si="22"/>
        <v>608000</v>
      </c>
      <c r="CN14" s="64">
        <f t="shared" si="22"/>
        <v>608000</v>
      </c>
      <c r="CO14" s="64">
        <f t="shared" si="22"/>
        <v>608000</v>
      </c>
      <c r="CP14" s="64">
        <f t="shared" si="22"/>
        <v>608000</v>
      </c>
      <c r="CQ14" s="64">
        <f t="shared" si="22"/>
        <v>608000</v>
      </c>
      <c r="CR14" s="64">
        <f t="shared" si="22"/>
        <v>608000</v>
      </c>
      <c r="CS14" s="64">
        <f t="shared" si="22"/>
        <v>608000</v>
      </c>
      <c r="CT14" s="68">
        <f t="shared" si="14"/>
        <v>-152000</v>
      </c>
      <c r="CW14" s="64">
        <f t="shared" ref="CW14:EB14" si="23">SUBTOTAL(9,CW15:CW22)</f>
        <v>0</v>
      </c>
      <c r="CX14" s="64">
        <f t="shared" si="23"/>
        <v>0</v>
      </c>
      <c r="CY14" s="64">
        <f t="shared" si="23"/>
        <v>0</v>
      </c>
      <c r="CZ14" s="64">
        <f t="shared" si="23"/>
        <v>0</v>
      </c>
      <c r="DA14" s="64">
        <f t="shared" si="23"/>
        <v>0</v>
      </c>
      <c r="DB14" s="64">
        <f t="shared" si="23"/>
        <v>0</v>
      </c>
      <c r="DC14" s="64">
        <f t="shared" si="23"/>
        <v>0</v>
      </c>
      <c r="DD14" s="64">
        <f t="shared" si="23"/>
        <v>0</v>
      </c>
      <c r="DE14" s="64">
        <f t="shared" si="23"/>
        <v>0</v>
      </c>
      <c r="DF14" s="64">
        <f t="shared" si="23"/>
        <v>0</v>
      </c>
      <c r="DG14" s="64">
        <f t="shared" si="23"/>
        <v>61500</v>
      </c>
      <c r="DH14" s="64">
        <f t="shared" si="23"/>
        <v>61500</v>
      </c>
      <c r="DI14" s="64">
        <f t="shared" si="23"/>
        <v>61500</v>
      </c>
      <c r="DJ14" s="64">
        <f t="shared" si="23"/>
        <v>143500</v>
      </c>
      <c r="DK14" s="64">
        <f t="shared" si="23"/>
        <v>143500</v>
      </c>
      <c r="DL14" s="64">
        <f t="shared" si="23"/>
        <v>143500</v>
      </c>
      <c r="DM14" s="64">
        <f t="shared" si="23"/>
        <v>205000</v>
      </c>
      <c r="DN14" s="64">
        <f t="shared" si="23"/>
        <v>246000</v>
      </c>
      <c r="DO14" s="64">
        <f t="shared" si="23"/>
        <v>246000</v>
      </c>
      <c r="DP14" s="64">
        <f t="shared" si="23"/>
        <v>340500</v>
      </c>
      <c r="DQ14" s="64">
        <f t="shared" si="23"/>
        <v>340500</v>
      </c>
      <c r="DR14" s="64">
        <f t="shared" si="23"/>
        <v>410500</v>
      </c>
      <c r="DS14" s="64">
        <f t="shared" si="23"/>
        <v>410500</v>
      </c>
      <c r="DT14" s="64">
        <f t="shared" si="23"/>
        <v>410500</v>
      </c>
      <c r="DU14" s="64">
        <f t="shared" si="23"/>
        <v>503000</v>
      </c>
      <c r="DV14" s="64">
        <f t="shared" si="23"/>
        <v>503000</v>
      </c>
      <c r="DW14" s="64">
        <f t="shared" si="23"/>
        <v>538000</v>
      </c>
      <c r="DX14" s="64">
        <f t="shared" si="23"/>
        <v>538000</v>
      </c>
      <c r="DY14" s="64">
        <f t="shared" si="23"/>
        <v>608000</v>
      </c>
      <c r="DZ14" s="64">
        <f t="shared" si="23"/>
        <v>608000</v>
      </c>
      <c r="EA14" s="64">
        <f t="shared" si="23"/>
        <v>608000</v>
      </c>
      <c r="EB14" s="64">
        <f t="shared" si="23"/>
        <v>608000</v>
      </c>
      <c r="EC14" s="64">
        <f t="shared" ref="EC14:EV14" si="24">SUBTOTAL(9,EC15:EC22)</f>
        <v>608000</v>
      </c>
      <c r="ED14" s="64">
        <f t="shared" si="24"/>
        <v>608000</v>
      </c>
      <c r="EE14" s="64">
        <f t="shared" si="24"/>
        <v>608000</v>
      </c>
      <c r="EF14" s="64">
        <f t="shared" si="24"/>
        <v>608000</v>
      </c>
      <c r="EG14" s="64">
        <f t="shared" si="24"/>
        <v>608000</v>
      </c>
      <c r="EH14" s="64">
        <f t="shared" si="24"/>
        <v>608000</v>
      </c>
      <c r="EI14" s="64">
        <f t="shared" si="24"/>
        <v>608000</v>
      </c>
      <c r="EJ14" s="64">
        <f t="shared" si="24"/>
        <v>608000</v>
      </c>
      <c r="EK14" s="64">
        <f t="shared" si="24"/>
        <v>608000</v>
      </c>
      <c r="EL14" s="64">
        <f t="shared" si="24"/>
        <v>608000</v>
      </c>
      <c r="EM14" s="64">
        <f t="shared" si="24"/>
        <v>608000</v>
      </c>
      <c r="EN14" s="64">
        <f t="shared" si="24"/>
        <v>608000</v>
      </c>
      <c r="EO14" s="64">
        <f t="shared" si="24"/>
        <v>608000</v>
      </c>
      <c r="EP14" s="64">
        <f t="shared" si="24"/>
        <v>608000</v>
      </c>
      <c r="EQ14" s="64">
        <f t="shared" si="24"/>
        <v>608000</v>
      </c>
      <c r="ER14" s="64">
        <f t="shared" si="24"/>
        <v>608000</v>
      </c>
      <c r="ES14" s="64">
        <f t="shared" si="24"/>
        <v>608000</v>
      </c>
      <c r="ET14" s="64">
        <f t="shared" si="24"/>
        <v>608000</v>
      </c>
      <c r="EU14" s="64">
        <f t="shared" si="24"/>
        <v>608000</v>
      </c>
      <c r="EV14" s="64">
        <f t="shared" si="24"/>
        <v>608000</v>
      </c>
      <c r="EW14" s="68">
        <f t="shared" si="17"/>
        <v>-152000</v>
      </c>
      <c r="EY14" s="64">
        <f t="shared" ref="EY14:GD14" si="25">SUBTOTAL(9,EY15:EY22)</f>
        <v>0</v>
      </c>
      <c r="EZ14" s="64">
        <f t="shared" si="25"/>
        <v>0</v>
      </c>
      <c r="FA14" s="64">
        <f t="shared" si="25"/>
        <v>0</v>
      </c>
      <c r="FB14" s="64">
        <f t="shared" si="25"/>
        <v>0</v>
      </c>
      <c r="FC14" s="64">
        <f t="shared" si="25"/>
        <v>0</v>
      </c>
      <c r="FD14" s="64">
        <f t="shared" si="25"/>
        <v>0</v>
      </c>
      <c r="FE14" s="64">
        <f t="shared" si="25"/>
        <v>0</v>
      </c>
      <c r="FF14" s="64">
        <f t="shared" si="25"/>
        <v>0</v>
      </c>
      <c r="FG14" s="64">
        <f t="shared" si="25"/>
        <v>0</v>
      </c>
      <c r="FH14" s="64">
        <f t="shared" si="25"/>
        <v>0</v>
      </c>
      <c r="FI14" s="64">
        <f t="shared" si="25"/>
        <v>30750</v>
      </c>
      <c r="FJ14" s="64">
        <f t="shared" si="25"/>
        <v>61500</v>
      </c>
      <c r="FK14" s="64">
        <f t="shared" si="25"/>
        <v>102500</v>
      </c>
      <c r="FL14" s="64">
        <f t="shared" si="25"/>
        <v>143500</v>
      </c>
      <c r="FM14" s="64">
        <f t="shared" si="25"/>
        <v>143500</v>
      </c>
      <c r="FN14" s="64">
        <f t="shared" si="25"/>
        <v>174250</v>
      </c>
      <c r="FO14" s="64">
        <f t="shared" si="25"/>
        <v>225500</v>
      </c>
      <c r="FP14" s="64">
        <f t="shared" si="25"/>
        <v>225500</v>
      </c>
      <c r="FQ14" s="64">
        <f t="shared" si="25"/>
        <v>287000</v>
      </c>
      <c r="FR14" s="64">
        <f t="shared" si="25"/>
        <v>339500</v>
      </c>
      <c r="FS14" s="64">
        <f t="shared" si="25"/>
        <v>340500</v>
      </c>
      <c r="FT14" s="64">
        <f t="shared" si="25"/>
        <v>340500</v>
      </c>
      <c r="FU14" s="64">
        <f t="shared" si="25"/>
        <v>340500</v>
      </c>
      <c r="FV14" s="64">
        <f t="shared" si="25"/>
        <v>340500</v>
      </c>
      <c r="FW14" s="64">
        <f t="shared" si="25"/>
        <v>340500</v>
      </c>
      <c r="FX14" s="64">
        <f t="shared" si="25"/>
        <v>340500</v>
      </c>
      <c r="FY14" s="64">
        <f t="shared" si="25"/>
        <v>340500</v>
      </c>
      <c r="FZ14" s="64">
        <f t="shared" si="25"/>
        <v>340500</v>
      </c>
      <c r="GA14" s="64">
        <f t="shared" si="25"/>
        <v>340500</v>
      </c>
      <c r="GB14" s="64">
        <f t="shared" si="25"/>
        <v>340500</v>
      </c>
      <c r="GC14" s="64">
        <f t="shared" si="25"/>
        <v>340500</v>
      </c>
      <c r="GD14" s="64">
        <f t="shared" si="25"/>
        <v>340500</v>
      </c>
      <c r="GE14" s="64">
        <f t="shared" ref="GE14:GX14" si="26">SUBTOTAL(9,GE15:GE22)</f>
        <v>340500</v>
      </c>
      <c r="GF14" s="64">
        <f t="shared" si="26"/>
        <v>340500</v>
      </c>
      <c r="GG14" s="64">
        <f t="shared" si="26"/>
        <v>340500</v>
      </c>
      <c r="GH14" s="64">
        <f t="shared" si="26"/>
        <v>340500</v>
      </c>
      <c r="GI14" s="64">
        <f t="shared" si="26"/>
        <v>340500</v>
      </c>
      <c r="GJ14" s="64">
        <f t="shared" si="26"/>
        <v>340500</v>
      </c>
      <c r="GK14" s="64">
        <f t="shared" si="26"/>
        <v>340500</v>
      </c>
      <c r="GL14" s="64">
        <f t="shared" si="26"/>
        <v>340500</v>
      </c>
      <c r="GM14" s="64">
        <f t="shared" si="26"/>
        <v>340500</v>
      </c>
      <c r="GN14" s="64">
        <f t="shared" si="26"/>
        <v>340500</v>
      </c>
      <c r="GO14" s="64">
        <f t="shared" si="26"/>
        <v>340500</v>
      </c>
      <c r="GP14" s="64">
        <f t="shared" si="26"/>
        <v>340500</v>
      </c>
      <c r="GQ14" s="64">
        <f t="shared" si="26"/>
        <v>340500</v>
      </c>
      <c r="GR14" s="64">
        <f t="shared" si="26"/>
        <v>340500</v>
      </c>
      <c r="GS14" s="64">
        <f t="shared" si="26"/>
        <v>340500</v>
      </c>
      <c r="GT14" s="64">
        <f t="shared" si="26"/>
        <v>340500</v>
      </c>
      <c r="GU14" s="64">
        <f t="shared" si="26"/>
        <v>340500</v>
      </c>
      <c r="GV14" s="64">
        <f t="shared" si="26"/>
        <v>340500</v>
      </c>
      <c r="GW14" s="64">
        <f t="shared" si="26"/>
        <v>340500</v>
      </c>
      <c r="GX14" s="64">
        <f t="shared" si="26"/>
        <v>340500</v>
      </c>
      <c r="GY14" s="68">
        <f t="shared" si="20"/>
        <v>-42000</v>
      </c>
    </row>
    <row r="15" spans="1:207" s="58" customFormat="1" ht="18.75">
      <c r="A15" s="57"/>
      <c r="B15" s="47"/>
      <c r="C15" s="48" t="s">
        <v>84</v>
      </c>
      <c r="D15" s="48"/>
      <c r="E15" s="48"/>
      <c r="F15" s="48"/>
      <c r="G15" s="59"/>
      <c r="H15" s="49"/>
      <c r="I15" s="49"/>
      <c r="J15" s="114"/>
      <c r="K15" s="114"/>
      <c r="L15" s="133"/>
      <c r="M15" s="50"/>
      <c r="N15" s="136">
        <f>SUBTOTAL(9,N16:N17)</f>
        <v>205000</v>
      </c>
      <c r="O15" s="136">
        <f>SUBTOTAL(9,O16:O17)</f>
        <v>205000</v>
      </c>
      <c r="P15" s="136">
        <f>SUBTOTAL(9,P16:P17)</f>
        <v>125000</v>
      </c>
      <c r="Q15" s="106">
        <f>O15/N15</f>
        <v>1</v>
      </c>
      <c r="R15" s="51">
        <f>P15/N15</f>
        <v>0.6097560975609756</v>
      </c>
      <c r="S15" s="52">
        <f>R15-Q15</f>
        <v>-0.3902439024390244</v>
      </c>
      <c r="T15" s="53"/>
      <c r="U15" s="54"/>
      <c r="V15" s="54"/>
      <c r="W15" s="55"/>
      <c r="X15" s="56"/>
      <c r="Y15" s="54"/>
      <c r="Z15" s="54"/>
      <c r="AA15" s="55"/>
      <c r="AB15" s="56"/>
      <c r="AC15" s="54"/>
      <c r="AD15" s="54"/>
      <c r="AE15" s="55"/>
      <c r="AF15" s="61"/>
      <c r="AG15" s="54"/>
      <c r="AH15" s="54"/>
      <c r="AI15" s="55"/>
      <c r="AJ15" s="61"/>
      <c r="AK15" s="54"/>
      <c r="AL15" s="54"/>
      <c r="AM15" s="55"/>
      <c r="AN15" s="61"/>
      <c r="AO15" s="54"/>
      <c r="AP15" s="54"/>
      <c r="AQ15" s="55"/>
      <c r="AS15" s="5">
        <f t="shared" ref="AS15:AS22" si="27">AS14+1</f>
        <v>3</v>
      </c>
      <c r="AT15" s="64">
        <f t="shared" ref="AT15:BY15" si="28">SUBTOTAL(9,AT16:AT17)</f>
        <v>0</v>
      </c>
      <c r="AU15" s="64">
        <f t="shared" si="28"/>
        <v>0</v>
      </c>
      <c r="AV15" s="64">
        <f t="shared" si="28"/>
        <v>0</v>
      </c>
      <c r="AW15" s="64">
        <f t="shared" si="28"/>
        <v>0</v>
      </c>
      <c r="AX15" s="64">
        <f t="shared" si="28"/>
        <v>0</v>
      </c>
      <c r="AY15" s="64">
        <f t="shared" si="28"/>
        <v>0</v>
      </c>
      <c r="AZ15" s="64">
        <f t="shared" si="28"/>
        <v>0</v>
      </c>
      <c r="BA15" s="64">
        <f t="shared" si="28"/>
        <v>0</v>
      </c>
      <c r="BB15" s="64">
        <f t="shared" si="28"/>
        <v>0</v>
      </c>
      <c r="BC15" s="64">
        <f t="shared" si="28"/>
        <v>0</v>
      </c>
      <c r="BD15" s="64">
        <f t="shared" si="28"/>
        <v>30750</v>
      </c>
      <c r="BE15" s="64">
        <f t="shared" si="28"/>
        <v>30750</v>
      </c>
      <c r="BF15" s="64">
        <f t="shared" si="28"/>
        <v>30750</v>
      </c>
      <c r="BG15" s="64">
        <f t="shared" si="28"/>
        <v>71750</v>
      </c>
      <c r="BH15" s="64">
        <f t="shared" si="28"/>
        <v>71750</v>
      </c>
      <c r="BI15" s="64">
        <f t="shared" si="28"/>
        <v>71750</v>
      </c>
      <c r="BJ15" s="64">
        <f t="shared" si="28"/>
        <v>102500</v>
      </c>
      <c r="BK15" s="64">
        <f t="shared" si="28"/>
        <v>123000</v>
      </c>
      <c r="BL15" s="64">
        <f t="shared" si="28"/>
        <v>123000</v>
      </c>
      <c r="BM15" s="64">
        <f t="shared" si="28"/>
        <v>164000</v>
      </c>
      <c r="BN15" s="64">
        <f t="shared" si="28"/>
        <v>164000</v>
      </c>
      <c r="BO15" s="64">
        <f t="shared" si="28"/>
        <v>164000</v>
      </c>
      <c r="BP15" s="64">
        <f t="shared" si="28"/>
        <v>164000</v>
      </c>
      <c r="BQ15" s="64">
        <f t="shared" si="28"/>
        <v>164000</v>
      </c>
      <c r="BR15" s="64">
        <f t="shared" si="28"/>
        <v>164000</v>
      </c>
      <c r="BS15" s="64">
        <f t="shared" si="28"/>
        <v>164000</v>
      </c>
      <c r="BT15" s="64">
        <f t="shared" si="28"/>
        <v>164000</v>
      </c>
      <c r="BU15" s="64">
        <f t="shared" si="28"/>
        <v>164000</v>
      </c>
      <c r="BV15" s="64">
        <f t="shared" si="28"/>
        <v>164000</v>
      </c>
      <c r="BW15" s="64">
        <f t="shared" si="28"/>
        <v>164000</v>
      </c>
      <c r="BX15" s="64">
        <f t="shared" si="28"/>
        <v>164000</v>
      </c>
      <c r="BY15" s="64">
        <f t="shared" si="28"/>
        <v>164000</v>
      </c>
      <c r="BZ15" s="64">
        <f t="shared" ref="BZ15:CS15" si="29">SUBTOTAL(9,BZ16:BZ17)</f>
        <v>164000</v>
      </c>
      <c r="CA15" s="64">
        <f t="shared" si="29"/>
        <v>164000</v>
      </c>
      <c r="CB15" s="64">
        <f t="shared" si="29"/>
        <v>164000</v>
      </c>
      <c r="CC15" s="64">
        <f t="shared" si="29"/>
        <v>164000</v>
      </c>
      <c r="CD15" s="64">
        <f t="shared" si="29"/>
        <v>164000</v>
      </c>
      <c r="CE15" s="64">
        <f t="shared" si="29"/>
        <v>164000</v>
      </c>
      <c r="CF15" s="64">
        <f t="shared" si="29"/>
        <v>164000</v>
      </c>
      <c r="CG15" s="64">
        <f t="shared" si="29"/>
        <v>164000</v>
      </c>
      <c r="CH15" s="64">
        <f t="shared" si="29"/>
        <v>164000</v>
      </c>
      <c r="CI15" s="64">
        <f t="shared" si="29"/>
        <v>164000</v>
      </c>
      <c r="CJ15" s="64">
        <f t="shared" si="29"/>
        <v>164000</v>
      </c>
      <c r="CK15" s="64">
        <f t="shared" si="29"/>
        <v>164000</v>
      </c>
      <c r="CL15" s="64">
        <f t="shared" si="29"/>
        <v>164000</v>
      </c>
      <c r="CM15" s="64">
        <f t="shared" si="29"/>
        <v>164000</v>
      </c>
      <c r="CN15" s="64">
        <f t="shared" si="29"/>
        <v>164000</v>
      </c>
      <c r="CO15" s="64">
        <f t="shared" si="29"/>
        <v>164000</v>
      </c>
      <c r="CP15" s="64">
        <f t="shared" si="29"/>
        <v>164000</v>
      </c>
      <c r="CQ15" s="64">
        <f t="shared" si="29"/>
        <v>164000</v>
      </c>
      <c r="CR15" s="64">
        <f t="shared" si="29"/>
        <v>164000</v>
      </c>
      <c r="CS15" s="64">
        <f t="shared" si="29"/>
        <v>164000</v>
      </c>
      <c r="CT15" s="68">
        <f t="shared" si="14"/>
        <v>-41000</v>
      </c>
      <c r="CW15" s="64">
        <f t="shared" ref="CW15:EB15" si="30">SUBTOTAL(9,CW16:CW17)</f>
        <v>0</v>
      </c>
      <c r="CX15" s="64">
        <f t="shared" si="30"/>
        <v>0</v>
      </c>
      <c r="CY15" s="64">
        <f t="shared" si="30"/>
        <v>0</v>
      </c>
      <c r="CZ15" s="64">
        <f t="shared" si="30"/>
        <v>0</v>
      </c>
      <c r="DA15" s="64">
        <f t="shared" si="30"/>
        <v>0</v>
      </c>
      <c r="DB15" s="64">
        <f t="shared" si="30"/>
        <v>0</v>
      </c>
      <c r="DC15" s="64">
        <f t="shared" si="30"/>
        <v>0</v>
      </c>
      <c r="DD15" s="64">
        <f t="shared" si="30"/>
        <v>0</v>
      </c>
      <c r="DE15" s="64">
        <f t="shared" si="30"/>
        <v>0</v>
      </c>
      <c r="DF15" s="64">
        <f t="shared" si="30"/>
        <v>0</v>
      </c>
      <c r="DG15" s="64">
        <f t="shared" si="30"/>
        <v>30750</v>
      </c>
      <c r="DH15" s="64">
        <f t="shared" si="30"/>
        <v>30750</v>
      </c>
      <c r="DI15" s="64">
        <f t="shared" si="30"/>
        <v>30750</v>
      </c>
      <c r="DJ15" s="64">
        <f t="shared" si="30"/>
        <v>71750</v>
      </c>
      <c r="DK15" s="64">
        <f t="shared" si="30"/>
        <v>71750</v>
      </c>
      <c r="DL15" s="64">
        <f t="shared" si="30"/>
        <v>71750</v>
      </c>
      <c r="DM15" s="64">
        <f t="shared" si="30"/>
        <v>102500</v>
      </c>
      <c r="DN15" s="64">
        <f t="shared" si="30"/>
        <v>123000</v>
      </c>
      <c r="DO15" s="64">
        <f t="shared" si="30"/>
        <v>123000</v>
      </c>
      <c r="DP15" s="64">
        <f t="shared" si="30"/>
        <v>124000</v>
      </c>
      <c r="DQ15" s="64">
        <f t="shared" si="30"/>
        <v>124000</v>
      </c>
      <c r="DR15" s="64">
        <f t="shared" si="30"/>
        <v>124000</v>
      </c>
      <c r="DS15" s="64">
        <f t="shared" si="30"/>
        <v>124000</v>
      </c>
      <c r="DT15" s="64">
        <f t="shared" si="30"/>
        <v>124000</v>
      </c>
      <c r="DU15" s="64">
        <f t="shared" si="30"/>
        <v>164000</v>
      </c>
      <c r="DV15" s="64">
        <f t="shared" si="30"/>
        <v>164000</v>
      </c>
      <c r="DW15" s="64">
        <f t="shared" si="30"/>
        <v>164000</v>
      </c>
      <c r="DX15" s="64">
        <f t="shared" si="30"/>
        <v>164000</v>
      </c>
      <c r="DY15" s="64">
        <f t="shared" si="30"/>
        <v>164000</v>
      </c>
      <c r="DZ15" s="64">
        <f t="shared" si="30"/>
        <v>164000</v>
      </c>
      <c r="EA15" s="64">
        <f t="shared" si="30"/>
        <v>164000</v>
      </c>
      <c r="EB15" s="64">
        <f t="shared" si="30"/>
        <v>164000</v>
      </c>
      <c r="EC15" s="64">
        <f t="shared" ref="EC15:EV15" si="31">SUBTOTAL(9,EC16:EC17)</f>
        <v>164000</v>
      </c>
      <c r="ED15" s="64">
        <f t="shared" si="31"/>
        <v>164000</v>
      </c>
      <c r="EE15" s="64">
        <f t="shared" si="31"/>
        <v>164000</v>
      </c>
      <c r="EF15" s="64">
        <f t="shared" si="31"/>
        <v>164000</v>
      </c>
      <c r="EG15" s="64">
        <f t="shared" si="31"/>
        <v>164000</v>
      </c>
      <c r="EH15" s="64">
        <f t="shared" si="31"/>
        <v>164000</v>
      </c>
      <c r="EI15" s="64">
        <f t="shared" si="31"/>
        <v>164000</v>
      </c>
      <c r="EJ15" s="64">
        <f t="shared" si="31"/>
        <v>164000</v>
      </c>
      <c r="EK15" s="64">
        <f t="shared" si="31"/>
        <v>164000</v>
      </c>
      <c r="EL15" s="64">
        <f t="shared" si="31"/>
        <v>164000</v>
      </c>
      <c r="EM15" s="64">
        <f t="shared" si="31"/>
        <v>164000</v>
      </c>
      <c r="EN15" s="64">
        <f t="shared" si="31"/>
        <v>164000</v>
      </c>
      <c r="EO15" s="64">
        <f t="shared" si="31"/>
        <v>164000</v>
      </c>
      <c r="EP15" s="64">
        <f t="shared" si="31"/>
        <v>164000</v>
      </c>
      <c r="EQ15" s="64">
        <f t="shared" si="31"/>
        <v>164000</v>
      </c>
      <c r="ER15" s="64">
        <f t="shared" si="31"/>
        <v>164000</v>
      </c>
      <c r="ES15" s="64">
        <f t="shared" si="31"/>
        <v>164000</v>
      </c>
      <c r="ET15" s="64">
        <f t="shared" si="31"/>
        <v>164000</v>
      </c>
      <c r="EU15" s="64">
        <f t="shared" si="31"/>
        <v>164000</v>
      </c>
      <c r="EV15" s="64">
        <f t="shared" si="31"/>
        <v>164000</v>
      </c>
      <c r="EW15" s="68">
        <f t="shared" si="17"/>
        <v>-41000</v>
      </c>
      <c r="EY15" s="64">
        <f t="shared" ref="EY15:GD15" si="32">SUBTOTAL(9,EY16:EY17)</f>
        <v>0</v>
      </c>
      <c r="EZ15" s="64">
        <f t="shared" si="32"/>
        <v>0</v>
      </c>
      <c r="FA15" s="64">
        <f t="shared" si="32"/>
        <v>0</v>
      </c>
      <c r="FB15" s="64">
        <f t="shared" si="32"/>
        <v>0</v>
      </c>
      <c r="FC15" s="64">
        <f t="shared" si="32"/>
        <v>0</v>
      </c>
      <c r="FD15" s="64">
        <f t="shared" si="32"/>
        <v>0</v>
      </c>
      <c r="FE15" s="64">
        <f t="shared" si="32"/>
        <v>0</v>
      </c>
      <c r="FF15" s="64">
        <f t="shared" si="32"/>
        <v>0</v>
      </c>
      <c r="FG15" s="64">
        <f t="shared" si="32"/>
        <v>0</v>
      </c>
      <c r="FH15" s="64">
        <f t="shared" si="32"/>
        <v>0</v>
      </c>
      <c r="FI15" s="64">
        <f t="shared" si="32"/>
        <v>0</v>
      </c>
      <c r="FJ15" s="64">
        <f t="shared" si="32"/>
        <v>30750</v>
      </c>
      <c r="FK15" s="64">
        <f t="shared" si="32"/>
        <v>30750</v>
      </c>
      <c r="FL15" s="64">
        <f t="shared" si="32"/>
        <v>71750</v>
      </c>
      <c r="FM15" s="64">
        <f t="shared" si="32"/>
        <v>71750</v>
      </c>
      <c r="FN15" s="64">
        <f t="shared" si="32"/>
        <v>71750</v>
      </c>
      <c r="FO15" s="64">
        <f t="shared" si="32"/>
        <v>102500</v>
      </c>
      <c r="FP15" s="64">
        <f t="shared" si="32"/>
        <v>102500</v>
      </c>
      <c r="FQ15" s="64">
        <f t="shared" si="32"/>
        <v>123000</v>
      </c>
      <c r="FR15" s="64">
        <f t="shared" si="32"/>
        <v>123000</v>
      </c>
      <c r="FS15" s="64">
        <f t="shared" si="32"/>
        <v>124000</v>
      </c>
      <c r="FT15" s="64">
        <f t="shared" si="32"/>
        <v>124000</v>
      </c>
      <c r="FU15" s="64">
        <f t="shared" si="32"/>
        <v>124000</v>
      </c>
      <c r="FV15" s="64">
        <f t="shared" si="32"/>
        <v>124000</v>
      </c>
      <c r="FW15" s="64">
        <f t="shared" si="32"/>
        <v>124000</v>
      </c>
      <c r="FX15" s="64">
        <f t="shared" si="32"/>
        <v>124000</v>
      </c>
      <c r="FY15" s="64">
        <f t="shared" si="32"/>
        <v>124000</v>
      </c>
      <c r="FZ15" s="64">
        <f t="shared" si="32"/>
        <v>124000</v>
      </c>
      <c r="GA15" s="64">
        <f t="shared" si="32"/>
        <v>124000</v>
      </c>
      <c r="GB15" s="64">
        <f t="shared" si="32"/>
        <v>124000</v>
      </c>
      <c r="GC15" s="64">
        <f t="shared" si="32"/>
        <v>124000</v>
      </c>
      <c r="GD15" s="64">
        <f t="shared" si="32"/>
        <v>124000</v>
      </c>
      <c r="GE15" s="64">
        <f t="shared" ref="GE15:GX15" si="33">SUBTOTAL(9,GE16:GE17)</f>
        <v>124000</v>
      </c>
      <c r="GF15" s="64">
        <f t="shared" si="33"/>
        <v>124000</v>
      </c>
      <c r="GG15" s="64">
        <f t="shared" si="33"/>
        <v>124000</v>
      </c>
      <c r="GH15" s="64">
        <f t="shared" si="33"/>
        <v>124000</v>
      </c>
      <c r="GI15" s="64">
        <f t="shared" si="33"/>
        <v>124000</v>
      </c>
      <c r="GJ15" s="64">
        <f t="shared" si="33"/>
        <v>124000</v>
      </c>
      <c r="GK15" s="64">
        <f t="shared" si="33"/>
        <v>124000</v>
      </c>
      <c r="GL15" s="64">
        <f t="shared" si="33"/>
        <v>124000</v>
      </c>
      <c r="GM15" s="64">
        <f t="shared" si="33"/>
        <v>124000</v>
      </c>
      <c r="GN15" s="64">
        <f t="shared" si="33"/>
        <v>124000</v>
      </c>
      <c r="GO15" s="64">
        <f t="shared" si="33"/>
        <v>124000</v>
      </c>
      <c r="GP15" s="64">
        <f t="shared" si="33"/>
        <v>124000</v>
      </c>
      <c r="GQ15" s="64">
        <f t="shared" si="33"/>
        <v>124000</v>
      </c>
      <c r="GR15" s="64">
        <f t="shared" si="33"/>
        <v>124000</v>
      </c>
      <c r="GS15" s="64">
        <f t="shared" si="33"/>
        <v>124000</v>
      </c>
      <c r="GT15" s="64">
        <f t="shared" si="33"/>
        <v>124000</v>
      </c>
      <c r="GU15" s="64">
        <f t="shared" si="33"/>
        <v>124000</v>
      </c>
      <c r="GV15" s="64">
        <f t="shared" si="33"/>
        <v>124000</v>
      </c>
      <c r="GW15" s="64">
        <f t="shared" si="33"/>
        <v>124000</v>
      </c>
      <c r="GX15" s="64">
        <f t="shared" si="33"/>
        <v>124000</v>
      </c>
      <c r="GY15" s="68">
        <f t="shared" si="20"/>
        <v>-1000</v>
      </c>
    </row>
    <row r="16" spans="1:207" ht="35.25" customHeight="1" outlineLevel="1">
      <c r="A16" s="28" t="str">
        <f>IF(H16="",LEN(G16)-LEN(TRIM(G16)),"")</f>
        <v/>
      </c>
      <c r="B16" s="128" t="s">
        <v>93</v>
      </c>
      <c r="C16" s="24" t="s">
        <v>99</v>
      </c>
      <c r="D16" s="130">
        <v>44484</v>
      </c>
      <c r="E16" s="24" t="s">
        <v>102</v>
      </c>
      <c r="F16" s="112" t="s">
        <v>105</v>
      </c>
      <c r="G16" s="112" t="s">
        <v>107</v>
      </c>
      <c r="H16" s="112" t="s">
        <v>108</v>
      </c>
      <c r="I16" s="138" t="s">
        <v>116</v>
      </c>
      <c r="J16" s="131" t="s">
        <v>109</v>
      </c>
      <c r="K16" s="116" t="s">
        <v>132</v>
      </c>
      <c r="L16" s="134">
        <f>N16/$N$14</f>
        <v>6.5789473684210523E-3</v>
      </c>
      <c r="M16" s="116" t="s">
        <v>84</v>
      </c>
      <c r="N16" s="119">
        <v>5000</v>
      </c>
      <c r="O16" s="119">
        <f>N16*Q16</f>
        <v>5000</v>
      </c>
      <c r="P16" s="119">
        <f t="shared" ref="P16" si="34">$N16*R16</f>
        <v>5000</v>
      </c>
      <c r="Q16" s="107">
        <f>IF(U16&lt;=$G$2,VLOOKUP($M16,$G$5:$S$7,3,FALSE),0)+IF(Y16&lt;=$G$2,VLOOKUP($M16,$G$5:$S$7,5,FALSE),0)+IF(AC16&lt;=$G$2,VLOOKUP($M16,$G$5:$S$7,7,FALSE),0)+IF(AG16&lt;=$G$2,VLOOKUP($M16,$G$5:$S$7,9,FALSE),0)+IF(AO16&lt;=$G$2,VLOOKUP($M16,$G$5:$S$7,11,FALSE),0)+IF(AK16&lt;=$G$2,VLOOKUP($M16,$G$5:$S$7,13,FALSE),0)</f>
        <v>1</v>
      </c>
      <c r="R16" s="22">
        <f>IF(W16&lt;=$G$2,VLOOKUP($M16,$G$5:$S$7,3,FALSE),0)+IF(AA16&lt;=$G$2,VLOOKUP($M16,$G$5:$S$7,5,FALSE),0)+IF(AE16&lt;=$G$2,VLOOKUP($M16,$G$5:$S$7,7,FALSE),0)+IF(AI16&lt;=$G$2,VLOOKUP($M16,$G$5:$S$7,9,FALSE),0)+IF(AQ16&lt;=$G$2,VLOOKUP($M16,$G$5:$S$7,11,FALSE),0)+IF(AM16&lt;=$G$2,VLOOKUP($M16,$G$5:$S$7,13,FALSE),0)</f>
        <v>1</v>
      </c>
      <c r="S16" s="32">
        <f>R16-Q16</f>
        <v>0</v>
      </c>
      <c r="T16" s="35" t="s">
        <v>86</v>
      </c>
      <c r="U16" s="23">
        <v>44423</v>
      </c>
      <c r="V16" s="23">
        <v>44423</v>
      </c>
      <c r="W16" s="36">
        <f>V16+5</f>
        <v>44428</v>
      </c>
      <c r="X16" s="38" t="s">
        <v>87</v>
      </c>
      <c r="Y16" s="23">
        <v>44438</v>
      </c>
      <c r="Z16" s="23">
        <v>44438</v>
      </c>
      <c r="AA16" s="36">
        <f>Z16+5</f>
        <v>44443</v>
      </c>
      <c r="AB16" s="38" t="s">
        <v>88</v>
      </c>
      <c r="AC16" s="23">
        <v>44460</v>
      </c>
      <c r="AD16" s="23">
        <v>44460</v>
      </c>
      <c r="AE16" s="36">
        <f>AD16+5</f>
        <v>44465</v>
      </c>
      <c r="AF16" s="62" t="s">
        <v>89</v>
      </c>
      <c r="AG16" s="130">
        <v>44469</v>
      </c>
      <c r="AH16" s="130">
        <v>44469</v>
      </c>
      <c r="AI16" s="36">
        <f>AH16+5</f>
        <v>44474</v>
      </c>
      <c r="AJ16" s="63" t="s">
        <v>90</v>
      </c>
      <c r="AK16" s="130">
        <v>44474</v>
      </c>
      <c r="AL16" s="130">
        <v>44474</v>
      </c>
      <c r="AM16" s="36">
        <f>AL16+5</f>
        <v>44479</v>
      </c>
      <c r="AN16" s="63" t="s">
        <v>91</v>
      </c>
      <c r="AO16" s="130">
        <v>44484</v>
      </c>
      <c r="AP16" s="130">
        <v>44484</v>
      </c>
      <c r="AQ16" s="36">
        <f>AP16+5</f>
        <v>44489</v>
      </c>
      <c r="AS16" s="5">
        <f t="shared" si="27"/>
        <v>4</v>
      </c>
      <c r="AT16" s="65">
        <f t="shared" ref="AT16:BC17" si="35">(IF($U16&lt;=AT$8,VLOOKUP($M16,$G$5:$S$7,3,FALSE),0)+IF($Y16&lt;=AT$8,VLOOKUP($M16,$G$5:$S$7,5,FALSE),0)+IF($AC16&lt;=AT$8,VLOOKUP($M16,$G$5:$S$7,7,FALSE),0)+IF($AG16&lt;=AT$8,VLOOKUP($M16,$G$5:$S$7,9,FALSE),0)+IF($AO16&lt;=AT$8,VLOOKUP($M16,$G$5:$S$7,11,FALSE),0))*$N16</f>
        <v>0</v>
      </c>
      <c r="AU16" s="65">
        <f t="shared" si="35"/>
        <v>0</v>
      </c>
      <c r="AV16" s="65">
        <f t="shared" si="35"/>
        <v>0</v>
      </c>
      <c r="AW16" s="65">
        <f t="shared" si="35"/>
        <v>0</v>
      </c>
      <c r="AX16" s="65">
        <f t="shared" si="35"/>
        <v>0</v>
      </c>
      <c r="AY16" s="65">
        <f t="shared" si="35"/>
        <v>0</v>
      </c>
      <c r="AZ16" s="65">
        <f t="shared" si="35"/>
        <v>0</v>
      </c>
      <c r="BA16" s="65">
        <f t="shared" si="35"/>
        <v>0</v>
      </c>
      <c r="BB16" s="65">
        <f t="shared" si="35"/>
        <v>0</v>
      </c>
      <c r="BC16" s="65">
        <f t="shared" si="35"/>
        <v>0</v>
      </c>
      <c r="BD16" s="65">
        <f t="shared" ref="BD16:BM17" si="36">(IF($U16&lt;=BD$8,VLOOKUP($M16,$G$5:$S$7,3,FALSE),0)+IF($Y16&lt;=BD$8,VLOOKUP($M16,$G$5:$S$7,5,FALSE),0)+IF($AC16&lt;=BD$8,VLOOKUP($M16,$G$5:$S$7,7,FALSE),0)+IF($AG16&lt;=BD$8,VLOOKUP($M16,$G$5:$S$7,9,FALSE),0)+IF($AO16&lt;=BD$8,VLOOKUP($M16,$G$5:$S$7,11,FALSE),0))*$N16</f>
        <v>750</v>
      </c>
      <c r="BE16" s="65">
        <f t="shared" si="36"/>
        <v>750</v>
      </c>
      <c r="BF16" s="65">
        <f t="shared" si="36"/>
        <v>750</v>
      </c>
      <c r="BG16" s="65">
        <f t="shared" si="36"/>
        <v>1750</v>
      </c>
      <c r="BH16" s="65">
        <f t="shared" si="36"/>
        <v>1750</v>
      </c>
      <c r="BI16" s="65">
        <f t="shared" si="36"/>
        <v>1750</v>
      </c>
      <c r="BJ16" s="65">
        <f t="shared" si="36"/>
        <v>2500</v>
      </c>
      <c r="BK16" s="65">
        <f t="shared" si="36"/>
        <v>3000</v>
      </c>
      <c r="BL16" s="65">
        <f t="shared" si="36"/>
        <v>3000</v>
      </c>
      <c r="BM16" s="65">
        <f t="shared" si="36"/>
        <v>4000</v>
      </c>
      <c r="BN16" s="65">
        <f t="shared" ref="BN16:BW17" si="37">(IF($U16&lt;=BN$8,VLOOKUP($M16,$G$5:$S$7,3,FALSE),0)+IF($Y16&lt;=BN$8,VLOOKUP($M16,$G$5:$S$7,5,FALSE),0)+IF($AC16&lt;=BN$8,VLOOKUP($M16,$G$5:$S$7,7,FALSE),0)+IF($AG16&lt;=BN$8,VLOOKUP($M16,$G$5:$S$7,9,FALSE),0)+IF($AO16&lt;=BN$8,VLOOKUP($M16,$G$5:$S$7,11,FALSE),0))*$N16</f>
        <v>4000</v>
      </c>
      <c r="BO16" s="65">
        <f t="shared" si="37"/>
        <v>4000</v>
      </c>
      <c r="BP16" s="65">
        <f t="shared" si="37"/>
        <v>4000</v>
      </c>
      <c r="BQ16" s="65">
        <f t="shared" si="37"/>
        <v>4000</v>
      </c>
      <c r="BR16" s="65">
        <f t="shared" si="37"/>
        <v>4000</v>
      </c>
      <c r="BS16" s="65">
        <f t="shared" si="37"/>
        <v>4000</v>
      </c>
      <c r="BT16" s="65">
        <f t="shared" si="37"/>
        <v>4000</v>
      </c>
      <c r="BU16" s="65">
        <f t="shared" si="37"/>
        <v>4000</v>
      </c>
      <c r="BV16" s="65">
        <f t="shared" si="37"/>
        <v>4000</v>
      </c>
      <c r="BW16" s="65">
        <f t="shared" si="37"/>
        <v>4000</v>
      </c>
      <c r="BX16" s="65">
        <f t="shared" ref="BX16:CG17" si="38">(IF($U16&lt;=BX$8,VLOOKUP($M16,$G$5:$S$7,3,FALSE),0)+IF($Y16&lt;=BX$8,VLOOKUP($M16,$G$5:$S$7,5,FALSE),0)+IF($AC16&lt;=BX$8,VLOOKUP($M16,$G$5:$S$7,7,FALSE),0)+IF($AG16&lt;=BX$8,VLOOKUP($M16,$G$5:$S$7,9,FALSE),0)+IF($AO16&lt;=BX$8,VLOOKUP($M16,$G$5:$S$7,11,FALSE),0))*$N16</f>
        <v>4000</v>
      </c>
      <c r="BY16" s="65">
        <f t="shared" si="38"/>
        <v>4000</v>
      </c>
      <c r="BZ16" s="65">
        <f t="shared" si="38"/>
        <v>4000</v>
      </c>
      <c r="CA16" s="65">
        <f t="shared" si="38"/>
        <v>4000</v>
      </c>
      <c r="CB16" s="65">
        <f t="shared" si="38"/>
        <v>4000</v>
      </c>
      <c r="CC16" s="65">
        <f t="shared" si="38"/>
        <v>4000</v>
      </c>
      <c r="CD16" s="65">
        <f t="shared" si="38"/>
        <v>4000</v>
      </c>
      <c r="CE16" s="65">
        <f t="shared" si="38"/>
        <v>4000</v>
      </c>
      <c r="CF16" s="65">
        <f t="shared" si="38"/>
        <v>4000</v>
      </c>
      <c r="CG16" s="65">
        <f t="shared" si="38"/>
        <v>4000</v>
      </c>
      <c r="CH16" s="65">
        <f t="shared" ref="CH16:CS17" si="39">(IF($U16&lt;=CH$8,VLOOKUP($M16,$G$5:$S$7,3,FALSE),0)+IF($Y16&lt;=CH$8,VLOOKUP($M16,$G$5:$S$7,5,FALSE),0)+IF($AC16&lt;=CH$8,VLOOKUP($M16,$G$5:$S$7,7,FALSE),0)+IF($AG16&lt;=CH$8,VLOOKUP($M16,$G$5:$S$7,9,FALSE),0)+IF($AO16&lt;=CH$8,VLOOKUP($M16,$G$5:$S$7,11,FALSE),0))*$N16</f>
        <v>4000</v>
      </c>
      <c r="CI16" s="65">
        <f t="shared" si="39"/>
        <v>4000</v>
      </c>
      <c r="CJ16" s="65">
        <f t="shared" si="39"/>
        <v>4000</v>
      </c>
      <c r="CK16" s="65">
        <f t="shared" si="39"/>
        <v>4000</v>
      </c>
      <c r="CL16" s="65">
        <f t="shared" si="39"/>
        <v>4000</v>
      </c>
      <c r="CM16" s="65">
        <f t="shared" si="39"/>
        <v>4000</v>
      </c>
      <c r="CN16" s="65">
        <f t="shared" si="39"/>
        <v>4000</v>
      </c>
      <c r="CO16" s="65">
        <f t="shared" si="39"/>
        <v>4000</v>
      </c>
      <c r="CP16" s="65">
        <f t="shared" si="39"/>
        <v>4000</v>
      </c>
      <c r="CQ16" s="65">
        <f t="shared" si="39"/>
        <v>4000</v>
      </c>
      <c r="CR16" s="65">
        <f t="shared" si="39"/>
        <v>4000</v>
      </c>
      <c r="CS16" s="65">
        <f t="shared" si="39"/>
        <v>4000</v>
      </c>
      <c r="CT16" s="68">
        <f t="shared" si="14"/>
        <v>-1000</v>
      </c>
      <c r="CW16" s="65">
        <f t="shared" ref="CW16:DF17" si="40">(IF($V16&lt;=CW$8,VLOOKUP($M16,$G$5:$S$7,3,FALSE),0)+IF($Z16&lt;=CW$8,VLOOKUP($M16,$G$5:$S$7,5,FALSE),0)+IF($AD16&lt;=CW$8,VLOOKUP($M16,$G$5:$S$7,7,FALSE),0)+IF($AH16&lt;=CW$8,VLOOKUP($M16,$G$5:$S$7,9,FALSE),0)+IF($AP16&lt;=CW$8,VLOOKUP($M16,$G$5:$S$7,11,FALSE),0))*$N16</f>
        <v>0</v>
      </c>
      <c r="CX16" s="65">
        <f t="shared" si="40"/>
        <v>0</v>
      </c>
      <c r="CY16" s="65">
        <f t="shared" si="40"/>
        <v>0</v>
      </c>
      <c r="CZ16" s="65">
        <f t="shared" si="40"/>
        <v>0</v>
      </c>
      <c r="DA16" s="65">
        <f t="shared" si="40"/>
        <v>0</v>
      </c>
      <c r="DB16" s="65">
        <f t="shared" si="40"/>
        <v>0</v>
      </c>
      <c r="DC16" s="65">
        <f t="shared" si="40"/>
        <v>0</v>
      </c>
      <c r="DD16" s="65">
        <f t="shared" si="40"/>
        <v>0</v>
      </c>
      <c r="DE16" s="65">
        <f t="shared" si="40"/>
        <v>0</v>
      </c>
      <c r="DF16" s="65">
        <f t="shared" si="40"/>
        <v>0</v>
      </c>
      <c r="DG16" s="65">
        <f t="shared" ref="DG16:DP17" si="41">(IF($V16&lt;=DG$8,VLOOKUP($M16,$G$5:$S$7,3,FALSE),0)+IF($Z16&lt;=DG$8,VLOOKUP($M16,$G$5:$S$7,5,FALSE),0)+IF($AD16&lt;=DG$8,VLOOKUP($M16,$G$5:$S$7,7,FALSE),0)+IF($AH16&lt;=DG$8,VLOOKUP($M16,$G$5:$S$7,9,FALSE),0)+IF($AP16&lt;=DG$8,VLOOKUP($M16,$G$5:$S$7,11,FALSE),0))*$N16</f>
        <v>750</v>
      </c>
      <c r="DH16" s="65">
        <f t="shared" si="41"/>
        <v>750</v>
      </c>
      <c r="DI16" s="65">
        <f t="shared" si="41"/>
        <v>750</v>
      </c>
      <c r="DJ16" s="65">
        <f t="shared" si="41"/>
        <v>1750</v>
      </c>
      <c r="DK16" s="65">
        <f t="shared" si="41"/>
        <v>1750</v>
      </c>
      <c r="DL16" s="65">
        <f t="shared" si="41"/>
        <v>1750</v>
      </c>
      <c r="DM16" s="65">
        <f t="shared" si="41"/>
        <v>2500</v>
      </c>
      <c r="DN16" s="65">
        <f t="shared" si="41"/>
        <v>3000</v>
      </c>
      <c r="DO16" s="65">
        <f t="shared" si="41"/>
        <v>3000</v>
      </c>
      <c r="DP16" s="65">
        <f t="shared" si="41"/>
        <v>4000</v>
      </c>
      <c r="DQ16" s="65">
        <f t="shared" ref="DQ16:DZ17" si="42">(IF($V16&lt;=DQ$8,VLOOKUP($M16,$G$5:$S$7,3,FALSE),0)+IF($Z16&lt;=DQ$8,VLOOKUP($M16,$G$5:$S$7,5,FALSE),0)+IF($AD16&lt;=DQ$8,VLOOKUP($M16,$G$5:$S$7,7,FALSE),0)+IF($AH16&lt;=DQ$8,VLOOKUP($M16,$G$5:$S$7,9,FALSE),0)+IF($AP16&lt;=DQ$8,VLOOKUP($M16,$G$5:$S$7,11,FALSE),0))*$N16</f>
        <v>4000</v>
      </c>
      <c r="DR16" s="65">
        <f t="shared" si="42"/>
        <v>4000</v>
      </c>
      <c r="DS16" s="65">
        <f t="shared" si="42"/>
        <v>4000</v>
      </c>
      <c r="DT16" s="65">
        <f t="shared" si="42"/>
        <v>4000</v>
      </c>
      <c r="DU16" s="65">
        <f t="shared" si="42"/>
        <v>4000</v>
      </c>
      <c r="DV16" s="65">
        <f t="shared" si="42"/>
        <v>4000</v>
      </c>
      <c r="DW16" s="65">
        <f t="shared" si="42"/>
        <v>4000</v>
      </c>
      <c r="DX16" s="65">
        <f t="shared" si="42"/>
        <v>4000</v>
      </c>
      <c r="DY16" s="65">
        <f t="shared" si="42"/>
        <v>4000</v>
      </c>
      <c r="DZ16" s="65">
        <f t="shared" si="42"/>
        <v>4000</v>
      </c>
      <c r="EA16" s="65">
        <f t="shared" ref="EA16:EJ17" si="43">(IF($V16&lt;=EA$8,VLOOKUP($M16,$G$5:$S$7,3,FALSE),0)+IF($Z16&lt;=EA$8,VLOOKUP($M16,$G$5:$S$7,5,FALSE),0)+IF($AD16&lt;=EA$8,VLOOKUP($M16,$G$5:$S$7,7,FALSE),0)+IF($AH16&lt;=EA$8,VLOOKUP($M16,$G$5:$S$7,9,FALSE),0)+IF($AP16&lt;=EA$8,VLOOKUP($M16,$G$5:$S$7,11,FALSE),0))*$N16</f>
        <v>4000</v>
      </c>
      <c r="EB16" s="65">
        <f t="shared" si="43"/>
        <v>4000</v>
      </c>
      <c r="EC16" s="65">
        <f t="shared" si="43"/>
        <v>4000</v>
      </c>
      <c r="ED16" s="65">
        <f t="shared" si="43"/>
        <v>4000</v>
      </c>
      <c r="EE16" s="65">
        <f t="shared" si="43"/>
        <v>4000</v>
      </c>
      <c r="EF16" s="65">
        <f t="shared" si="43"/>
        <v>4000</v>
      </c>
      <c r="EG16" s="65">
        <f t="shared" si="43"/>
        <v>4000</v>
      </c>
      <c r="EH16" s="65">
        <f t="shared" si="43"/>
        <v>4000</v>
      </c>
      <c r="EI16" s="65">
        <f t="shared" si="43"/>
        <v>4000</v>
      </c>
      <c r="EJ16" s="65">
        <f t="shared" si="43"/>
        <v>4000</v>
      </c>
      <c r="EK16" s="65">
        <f t="shared" ref="EK16:EV17" si="44">(IF($V16&lt;=EK$8,VLOOKUP($M16,$G$5:$S$7,3,FALSE),0)+IF($Z16&lt;=EK$8,VLOOKUP($M16,$G$5:$S$7,5,FALSE),0)+IF($AD16&lt;=EK$8,VLOOKUP($M16,$G$5:$S$7,7,FALSE),0)+IF($AH16&lt;=EK$8,VLOOKUP($M16,$G$5:$S$7,9,FALSE),0)+IF($AP16&lt;=EK$8,VLOOKUP($M16,$G$5:$S$7,11,FALSE),0))*$N16</f>
        <v>4000</v>
      </c>
      <c r="EL16" s="65">
        <f t="shared" si="44"/>
        <v>4000</v>
      </c>
      <c r="EM16" s="65">
        <f t="shared" si="44"/>
        <v>4000</v>
      </c>
      <c r="EN16" s="65">
        <f t="shared" si="44"/>
        <v>4000</v>
      </c>
      <c r="EO16" s="65">
        <f t="shared" si="44"/>
        <v>4000</v>
      </c>
      <c r="EP16" s="65">
        <f t="shared" si="44"/>
        <v>4000</v>
      </c>
      <c r="EQ16" s="65">
        <f t="shared" si="44"/>
        <v>4000</v>
      </c>
      <c r="ER16" s="65">
        <f t="shared" si="44"/>
        <v>4000</v>
      </c>
      <c r="ES16" s="65">
        <f t="shared" si="44"/>
        <v>4000</v>
      </c>
      <c r="ET16" s="65">
        <f t="shared" si="44"/>
        <v>4000</v>
      </c>
      <c r="EU16" s="65">
        <f t="shared" si="44"/>
        <v>4000</v>
      </c>
      <c r="EV16" s="65">
        <f t="shared" si="44"/>
        <v>4000</v>
      </c>
      <c r="EW16" s="68">
        <f t="shared" si="17"/>
        <v>-1000</v>
      </c>
      <c r="EY16" s="65">
        <f t="shared" ref="EY16:FH17" si="45">(IF($W16&lt;=EY$8,VLOOKUP($M16,$G$5:$S$7,3,FALSE),0)+IF($AA16&lt;=EY$8,VLOOKUP($M16,$G$5:$S$7,5,FALSE),0)+IF($AE16&lt;=EY$8,VLOOKUP($M16,$G$5:$S$7,7,FALSE),0)+IF($AI16&lt;=EY$8,VLOOKUP($M16,$G$5:$S$7,9,FALSE),0)+IF($AQ16&lt;=EY$8,VLOOKUP($M16,$G$5:$S$7,11,FALSE),0))*$N16</f>
        <v>0</v>
      </c>
      <c r="EZ16" s="65">
        <f t="shared" si="45"/>
        <v>0</v>
      </c>
      <c r="FA16" s="65">
        <f t="shared" si="45"/>
        <v>0</v>
      </c>
      <c r="FB16" s="65">
        <f t="shared" si="45"/>
        <v>0</v>
      </c>
      <c r="FC16" s="65">
        <f t="shared" si="45"/>
        <v>0</v>
      </c>
      <c r="FD16" s="65">
        <f t="shared" si="45"/>
        <v>0</v>
      </c>
      <c r="FE16" s="65">
        <f t="shared" si="45"/>
        <v>0</v>
      </c>
      <c r="FF16" s="65">
        <f t="shared" si="45"/>
        <v>0</v>
      </c>
      <c r="FG16" s="65">
        <f t="shared" si="45"/>
        <v>0</v>
      </c>
      <c r="FH16" s="65">
        <f t="shared" si="45"/>
        <v>0</v>
      </c>
      <c r="FI16" s="65">
        <f t="shared" ref="FI16:FR17" si="46">(IF($W16&lt;=FI$8,VLOOKUP($M16,$G$5:$S$7,3,FALSE),0)+IF($AA16&lt;=FI$8,VLOOKUP($M16,$G$5:$S$7,5,FALSE),0)+IF($AE16&lt;=FI$8,VLOOKUP($M16,$G$5:$S$7,7,FALSE),0)+IF($AI16&lt;=FI$8,VLOOKUP($M16,$G$5:$S$7,9,FALSE),0)+IF($AQ16&lt;=FI$8,VLOOKUP($M16,$G$5:$S$7,11,FALSE),0))*$N16</f>
        <v>0</v>
      </c>
      <c r="FJ16" s="65">
        <f t="shared" si="46"/>
        <v>750</v>
      </c>
      <c r="FK16" s="65">
        <f t="shared" si="46"/>
        <v>750</v>
      </c>
      <c r="FL16" s="65">
        <f t="shared" si="46"/>
        <v>1750</v>
      </c>
      <c r="FM16" s="65">
        <f t="shared" si="46"/>
        <v>1750</v>
      </c>
      <c r="FN16" s="65">
        <f t="shared" si="46"/>
        <v>1750</v>
      </c>
      <c r="FO16" s="65">
        <f t="shared" si="46"/>
        <v>2500</v>
      </c>
      <c r="FP16" s="65">
        <f t="shared" si="46"/>
        <v>2500</v>
      </c>
      <c r="FQ16" s="65">
        <f t="shared" si="46"/>
        <v>3000</v>
      </c>
      <c r="FR16" s="65">
        <f t="shared" si="46"/>
        <v>3000</v>
      </c>
      <c r="FS16" s="65">
        <f t="shared" ref="FS16:GB17" si="47">(IF($W16&lt;=FS$8,VLOOKUP($M16,$G$5:$S$7,3,FALSE),0)+IF($AA16&lt;=FS$8,VLOOKUP($M16,$G$5:$S$7,5,FALSE),0)+IF($AE16&lt;=FS$8,VLOOKUP($M16,$G$5:$S$7,7,FALSE),0)+IF($AI16&lt;=FS$8,VLOOKUP($M16,$G$5:$S$7,9,FALSE),0)+IF($AQ16&lt;=FS$8,VLOOKUP($M16,$G$5:$S$7,11,FALSE),0))*$N16</f>
        <v>4000</v>
      </c>
      <c r="FT16" s="65">
        <f t="shared" si="47"/>
        <v>4000</v>
      </c>
      <c r="FU16" s="65">
        <f t="shared" si="47"/>
        <v>4000</v>
      </c>
      <c r="FV16" s="65">
        <f t="shared" si="47"/>
        <v>4000</v>
      </c>
      <c r="FW16" s="65">
        <f t="shared" si="47"/>
        <v>4000</v>
      </c>
      <c r="FX16" s="65">
        <f t="shared" si="47"/>
        <v>4000</v>
      </c>
      <c r="FY16" s="65">
        <f t="shared" si="47"/>
        <v>4000</v>
      </c>
      <c r="FZ16" s="65">
        <f t="shared" si="47"/>
        <v>4000</v>
      </c>
      <c r="GA16" s="65">
        <f t="shared" si="47"/>
        <v>4000</v>
      </c>
      <c r="GB16" s="65">
        <f t="shared" si="47"/>
        <v>4000</v>
      </c>
      <c r="GC16" s="65">
        <f t="shared" ref="GC16:GL17" si="48">(IF($W16&lt;=GC$8,VLOOKUP($M16,$G$5:$S$7,3,FALSE),0)+IF($AA16&lt;=GC$8,VLOOKUP($M16,$G$5:$S$7,5,FALSE),0)+IF($AE16&lt;=GC$8,VLOOKUP($M16,$G$5:$S$7,7,FALSE),0)+IF($AI16&lt;=GC$8,VLOOKUP($M16,$G$5:$S$7,9,FALSE),0)+IF($AQ16&lt;=GC$8,VLOOKUP($M16,$G$5:$S$7,11,FALSE),0))*$N16</f>
        <v>4000</v>
      </c>
      <c r="GD16" s="65">
        <f t="shared" si="48"/>
        <v>4000</v>
      </c>
      <c r="GE16" s="65">
        <f t="shared" si="48"/>
        <v>4000</v>
      </c>
      <c r="GF16" s="65">
        <f t="shared" si="48"/>
        <v>4000</v>
      </c>
      <c r="GG16" s="65">
        <f t="shared" si="48"/>
        <v>4000</v>
      </c>
      <c r="GH16" s="65">
        <f t="shared" si="48"/>
        <v>4000</v>
      </c>
      <c r="GI16" s="65">
        <f t="shared" si="48"/>
        <v>4000</v>
      </c>
      <c r="GJ16" s="65">
        <f t="shared" si="48"/>
        <v>4000</v>
      </c>
      <c r="GK16" s="65">
        <f t="shared" si="48"/>
        <v>4000</v>
      </c>
      <c r="GL16" s="65">
        <f t="shared" si="48"/>
        <v>4000</v>
      </c>
      <c r="GM16" s="65">
        <f t="shared" ref="GM16:GX17" si="49">(IF($W16&lt;=GM$8,VLOOKUP($M16,$G$5:$S$7,3,FALSE),0)+IF($AA16&lt;=GM$8,VLOOKUP($M16,$G$5:$S$7,5,FALSE),0)+IF($AE16&lt;=GM$8,VLOOKUP($M16,$G$5:$S$7,7,FALSE),0)+IF($AI16&lt;=GM$8,VLOOKUP($M16,$G$5:$S$7,9,FALSE),0)+IF($AQ16&lt;=GM$8,VLOOKUP($M16,$G$5:$S$7,11,FALSE),0))*$N16</f>
        <v>4000</v>
      </c>
      <c r="GN16" s="65">
        <f t="shared" si="49"/>
        <v>4000</v>
      </c>
      <c r="GO16" s="65">
        <f t="shared" si="49"/>
        <v>4000</v>
      </c>
      <c r="GP16" s="65">
        <f t="shared" si="49"/>
        <v>4000</v>
      </c>
      <c r="GQ16" s="65">
        <f t="shared" si="49"/>
        <v>4000</v>
      </c>
      <c r="GR16" s="65">
        <f t="shared" si="49"/>
        <v>4000</v>
      </c>
      <c r="GS16" s="65">
        <f t="shared" si="49"/>
        <v>4000</v>
      </c>
      <c r="GT16" s="65">
        <f t="shared" si="49"/>
        <v>4000</v>
      </c>
      <c r="GU16" s="65">
        <f t="shared" si="49"/>
        <v>4000</v>
      </c>
      <c r="GV16" s="65">
        <f t="shared" si="49"/>
        <v>4000</v>
      </c>
      <c r="GW16" s="65">
        <f t="shared" si="49"/>
        <v>4000</v>
      </c>
      <c r="GX16" s="65">
        <f t="shared" si="49"/>
        <v>4000</v>
      </c>
      <c r="GY16" s="68">
        <f t="shared" si="20"/>
        <v>-1000</v>
      </c>
    </row>
    <row r="17" spans="1:207" ht="35.25" customHeight="1" outlineLevel="1">
      <c r="A17" s="28" t="str">
        <f>IF(H17="",LEN(G17)-LEN(TRIM(G17)),"")</f>
        <v/>
      </c>
      <c r="B17" s="128" t="s">
        <v>97</v>
      </c>
      <c r="C17" s="24" t="s">
        <v>127</v>
      </c>
      <c r="D17" s="24" t="s">
        <v>127</v>
      </c>
      <c r="E17" s="24" t="s">
        <v>127</v>
      </c>
      <c r="F17" s="112" t="s">
        <v>106</v>
      </c>
      <c r="G17" s="112" t="s">
        <v>107</v>
      </c>
      <c r="H17" s="112" t="s">
        <v>108</v>
      </c>
      <c r="I17" s="138" t="s">
        <v>116</v>
      </c>
      <c r="J17" s="131" t="s">
        <v>109</v>
      </c>
      <c r="K17" s="116" t="s">
        <v>115</v>
      </c>
      <c r="L17" s="134">
        <f>N17/$N$14</f>
        <v>0.26315789473684209</v>
      </c>
      <c r="M17" s="116" t="s">
        <v>84</v>
      </c>
      <c r="N17" s="119">
        <v>200000</v>
      </c>
      <c r="O17" s="119">
        <f t="shared" ref="O17" si="50">N17*Q17</f>
        <v>200000</v>
      </c>
      <c r="P17" s="119">
        <f>$N17*R17</f>
        <v>120000</v>
      </c>
      <c r="Q17" s="107">
        <f>IF(U17&lt;=$G$2,VLOOKUP($M17,$G$5:$S$7,3,FALSE),0)+IF(Y17&lt;=$G$2,VLOOKUP($M17,$G$5:$S$7,5,FALSE),0)+IF(AC17&lt;=$G$2,VLOOKUP($M17,$G$5:$S$7,7,FALSE),0)+IF(AG17&lt;=$G$2,VLOOKUP($M17,$G$5:$S$7,9,FALSE),0)+IF(AO17&lt;=$G$2,VLOOKUP($M17,$G$5:$S$7,11,FALSE),0)+IF(AK17&lt;=$G$2,VLOOKUP($M17,$G$5:$S$7,13,FALSE),0)</f>
        <v>1</v>
      </c>
      <c r="R17" s="22">
        <f>IF(W17&lt;=$G$2,VLOOKUP($M17,$G$5:$S$7,3,FALSE),0)+IF(AA17&lt;=$G$2,VLOOKUP($M17,$G$5:$S$7,5,FALSE),0)+IF(AE17&lt;=$G$2,VLOOKUP($M17,$G$5:$S$7,7,FALSE),0)+IF(AI17&lt;=$G$2,VLOOKUP($M17,$G$5:$S$7,9,FALSE),0)+IF(AQ17&lt;=$G$2,VLOOKUP($M17,$G$5:$S$7,11,FALSE),0)+IF(AM17&lt;=$G$2,VLOOKUP($M17,$G$5:$S$7,13,FALSE),0)</f>
        <v>0.6</v>
      </c>
      <c r="S17" s="32">
        <f t="shared" ref="S17" si="51">R17-Q17</f>
        <v>-0.4</v>
      </c>
      <c r="T17" s="35" t="s">
        <v>86</v>
      </c>
      <c r="U17" s="23">
        <v>44423</v>
      </c>
      <c r="V17" s="23">
        <v>44423</v>
      </c>
      <c r="W17" s="36">
        <f t="shared" ref="W17" si="52">V17+5</f>
        <v>44428</v>
      </c>
      <c r="X17" s="38" t="s">
        <v>87</v>
      </c>
      <c r="Y17" s="23">
        <v>44438</v>
      </c>
      <c r="Z17" s="23">
        <v>44438</v>
      </c>
      <c r="AA17" s="36">
        <f t="shared" ref="AA17" si="53">Z17+5</f>
        <v>44443</v>
      </c>
      <c r="AB17" s="38" t="s">
        <v>88</v>
      </c>
      <c r="AC17" s="23">
        <v>44460</v>
      </c>
      <c r="AD17" s="23">
        <v>44460</v>
      </c>
      <c r="AE17" s="36">
        <f t="shared" ref="AE17" si="54">AD17+5</f>
        <v>44465</v>
      </c>
      <c r="AF17" s="62" t="s">
        <v>89</v>
      </c>
      <c r="AG17" s="130">
        <v>44469</v>
      </c>
      <c r="AH17" s="130">
        <v>44469</v>
      </c>
      <c r="AI17" s="36">
        <f t="shared" ref="AI17" si="55">AH17+5</f>
        <v>44474</v>
      </c>
      <c r="AJ17" s="63" t="s">
        <v>90</v>
      </c>
      <c r="AK17" s="130">
        <v>44474</v>
      </c>
      <c r="AL17" s="130">
        <v>44505</v>
      </c>
      <c r="AM17" s="36" t="s">
        <v>44</v>
      </c>
      <c r="AN17" s="63" t="s">
        <v>91</v>
      </c>
      <c r="AO17" s="130">
        <v>44484</v>
      </c>
      <c r="AP17" s="130">
        <v>44515</v>
      </c>
      <c r="AQ17" s="36" t="s">
        <v>44</v>
      </c>
      <c r="AS17" s="5" t="e">
        <f>#REF!+1</f>
        <v>#REF!</v>
      </c>
      <c r="AT17" s="65">
        <f t="shared" si="35"/>
        <v>0</v>
      </c>
      <c r="AU17" s="65">
        <f t="shared" si="35"/>
        <v>0</v>
      </c>
      <c r="AV17" s="65">
        <f t="shared" si="35"/>
        <v>0</v>
      </c>
      <c r="AW17" s="65">
        <f t="shared" si="35"/>
        <v>0</v>
      </c>
      <c r="AX17" s="65">
        <f t="shared" si="35"/>
        <v>0</v>
      </c>
      <c r="AY17" s="65">
        <f t="shared" si="35"/>
        <v>0</v>
      </c>
      <c r="AZ17" s="65">
        <f t="shared" si="35"/>
        <v>0</v>
      </c>
      <c r="BA17" s="65">
        <f t="shared" si="35"/>
        <v>0</v>
      </c>
      <c r="BB17" s="65">
        <f t="shared" si="35"/>
        <v>0</v>
      </c>
      <c r="BC17" s="65">
        <f t="shared" si="35"/>
        <v>0</v>
      </c>
      <c r="BD17" s="65">
        <f t="shared" si="36"/>
        <v>30000</v>
      </c>
      <c r="BE17" s="65">
        <f t="shared" si="36"/>
        <v>30000</v>
      </c>
      <c r="BF17" s="65">
        <f t="shared" si="36"/>
        <v>30000</v>
      </c>
      <c r="BG17" s="65">
        <f t="shared" si="36"/>
        <v>70000</v>
      </c>
      <c r="BH17" s="65">
        <f t="shared" si="36"/>
        <v>70000</v>
      </c>
      <c r="BI17" s="65">
        <f t="shared" si="36"/>
        <v>70000</v>
      </c>
      <c r="BJ17" s="65">
        <f t="shared" si="36"/>
        <v>100000</v>
      </c>
      <c r="BK17" s="65">
        <f t="shared" si="36"/>
        <v>120000</v>
      </c>
      <c r="BL17" s="65">
        <f t="shared" si="36"/>
        <v>120000</v>
      </c>
      <c r="BM17" s="65">
        <f t="shared" si="36"/>
        <v>160000</v>
      </c>
      <c r="BN17" s="65">
        <f t="shared" si="37"/>
        <v>160000</v>
      </c>
      <c r="BO17" s="65">
        <f t="shared" si="37"/>
        <v>160000</v>
      </c>
      <c r="BP17" s="65">
        <f t="shared" si="37"/>
        <v>160000</v>
      </c>
      <c r="BQ17" s="65">
        <f t="shared" si="37"/>
        <v>160000</v>
      </c>
      <c r="BR17" s="65">
        <f t="shared" si="37"/>
        <v>160000</v>
      </c>
      <c r="BS17" s="65">
        <f t="shared" si="37"/>
        <v>160000</v>
      </c>
      <c r="BT17" s="65">
        <f t="shared" si="37"/>
        <v>160000</v>
      </c>
      <c r="BU17" s="65">
        <f t="shared" si="37"/>
        <v>160000</v>
      </c>
      <c r="BV17" s="65">
        <f t="shared" si="37"/>
        <v>160000</v>
      </c>
      <c r="BW17" s="65">
        <f t="shared" si="37"/>
        <v>160000</v>
      </c>
      <c r="BX17" s="65">
        <f t="shared" si="38"/>
        <v>160000</v>
      </c>
      <c r="BY17" s="65">
        <f t="shared" si="38"/>
        <v>160000</v>
      </c>
      <c r="BZ17" s="65">
        <f t="shared" si="38"/>
        <v>160000</v>
      </c>
      <c r="CA17" s="65">
        <f t="shared" si="38"/>
        <v>160000</v>
      </c>
      <c r="CB17" s="65">
        <f t="shared" si="38"/>
        <v>160000</v>
      </c>
      <c r="CC17" s="65">
        <f t="shared" si="38"/>
        <v>160000</v>
      </c>
      <c r="CD17" s="65">
        <f t="shared" si="38"/>
        <v>160000</v>
      </c>
      <c r="CE17" s="65">
        <f t="shared" si="38"/>
        <v>160000</v>
      </c>
      <c r="CF17" s="65">
        <f t="shared" si="38"/>
        <v>160000</v>
      </c>
      <c r="CG17" s="65">
        <f t="shared" si="38"/>
        <v>160000</v>
      </c>
      <c r="CH17" s="65">
        <f t="shared" si="39"/>
        <v>160000</v>
      </c>
      <c r="CI17" s="65">
        <f t="shared" si="39"/>
        <v>160000</v>
      </c>
      <c r="CJ17" s="65">
        <f t="shared" si="39"/>
        <v>160000</v>
      </c>
      <c r="CK17" s="65">
        <f t="shared" si="39"/>
        <v>160000</v>
      </c>
      <c r="CL17" s="65">
        <f t="shared" si="39"/>
        <v>160000</v>
      </c>
      <c r="CM17" s="65">
        <f t="shared" si="39"/>
        <v>160000</v>
      </c>
      <c r="CN17" s="65">
        <f t="shared" si="39"/>
        <v>160000</v>
      </c>
      <c r="CO17" s="65">
        <f t="shared" si="39"/>
        <v>160000</v>
      </c>
      <c r="CP17" s="65">
        <f t="shared" si="39"/>
        <v>160000</v>
      </c>
      <c r="CQ17" s="65">
        <f t="shared" si="39"/>
        <v>160000</v>
      </c>
      <c r="CR17" s="65">
        <f t="shared" si="39"/>
        <v>160000</v>
      </c>
      <c r="CS17" s="65">
        <f t="shared" si="39"/>
        <v>160000</v>
      </c>
      <c r="CT17" s="68">
        <f t="shared" si="14"/>
        <v>-40000</v>
      </c>
      <c r="CW17" s="65">
        <f t="shared" si="40"/>
        <v>0</v>
      </c>
      <c r="CX17" s="65">
        <f t="shared" si="40"/>
        <v>0</v>
      </c>
      <c r="CY17" s="65">
        <f t="shared" si="40"/>
        <v>0</v>
      </c>
      <c r="CZ17" s="65">
        <f t="shared" si="40"/>
        <v>0</v>
      </c>
      <c r="DA17" s="65">
        <f t="shared" si="40"/>
        <v>0</v>
      </c>
      <c r="DB17" s="65">
        <f t="shared" si="40"/>
        <v>0</v>
      </c>
      <c r="DC17" s="65">
        <f t="shared" si="40"/>
        <v>0</v>
      </c>
      <c r="DD17" s="65">
        <f t="shared" si="40"/>
        <v>0</v>
      </c>
      <c r="DE17" s="65">
        <f t="shared" si="40"/>
        <v>0</v>
      </c>
      <c r="DF17" s="65">
        <f t="shared" si="40"/>
        <v>0</v>
      </c>
      <c r="DG17" s="65">
        <f t="shared" si="41"/>
        <v>30000</v>
      </c>
      <c r="DH17" s="65">
        <f t="shared" si="41"/>
        <v>30000</v>
      </c>
      <c r="DI17" s="65">
        <f t="shared" si="41"/>
        <v>30000</v>
      </c>
      <c r="DJ17" s="65">
        <f t="shared" si="41"/>
        <v>70000</v>
      </c>
      <c r="DK17" s="65">
        <f t="shared" si="41"/>
        <v>70000</v>
      </c>
      <c r="DL17" s="65">
        <f t="shared" si="41"/>
        <v>70000</v>
      </c>
      <c r="DM17" s="65">
        <f t="shared" si="41"/>
        <v>100000</v>
      </c>
      <c r="DN17" s="65">
        <f t="shared" si="41"/>
        <v>120000</v>
      </c>
      <c r="DO17" s="65">
        <f t="shared" si="41"/>
        <v>120000</v>
      </c>
      <c r="DP17" s="65">
        <f t="shared" si="41"/>
        <v>120000</v>
      </c>
      <c r="DQ17" s="65">
        <f t="shared" si="42"/>
        <v>120000</v>
      </c>
      <c r="DR17" s="65">
        <f t="shared" si="42"/>
        <v>120000</v>
      </c>
      <c r="DS17" s="65">
        <f t="shared" si="42"/>
        <v>120000</v>
      </c>
      <c r="DT17" s="65">
        <f t="shared" si="42"/>
        <v>120000</v>
      </c>
      <c r="DU17" s="65">
        <f t="shared" si="42"/>
        <v>160000</v>
      </c>
      <c r="DV17" s="65">
        <f t="shared" si="42"/>
        <v>160000</v>
      </c>
      <c r="DW17" s="65">
        <f t="shared" si="42"/>
        <v>160000</v>
      </c>
      <c r="DX17" s="65">
        <f t="shared" si="42"/>
        <v>160000</v>
      </c>
      <c r="DY17" s="65">
        <f t="shared" si="42"/>
        <v>160000</v>
      </c>
      <c r="DZ17" s="65">
        <f t="shared" si="42"/>
        <v>160000</v>
      </c>
      <c r="EA17" s="65">
        <f t="shared" si="43"/>
        <v>160000</v>
      </c>
      <c r="EB17" s="65">
        <f t="shared" si="43"/>
        <v>160000</v>
      </c>
      <c r="EC17" s="65">
        <f t="shared" si="43"/>
        <v>160000</v>
      </c>
      <c r="ED17" s="65">
        <f t="shared" si="43"/>
        <v>160000</v>
      </c>
      <c r="EE17" s="65">
        <f t="shared" si="43"/>
        <v>160000</v>
      </c>
      <c r="EF17" s="65">
        <f t="shared" si="43"/>
        <v>160000</v>
      </c>
      <c r="EG17" s="65">
        <f t="shared" si="43"/>
        <v>160000</v>
      </c>
      <c r="EH17" s="65">
        <f t="shared" si="43"/>
        <v>160000</v>
      </c>
      <c r="EI17" s="65">
        <f t="shared" si="43"/>
        <v>160000</v>
      </c>
      <c r="EJ17" s="65">
        <f t="shared" si="43"/>
        <v>160000</v>
      </c>
      <c r="EK17" s="65">
        <f t="shared" si="44"/>
        <v>160000</v>
      </c>
      <c r="EL17" s="65">
        <f t="shared" si="44"/>
        <v>160000</v>
      </c>
      <c r="EM17" s="65">
        <f t="shared" si="44"/>
        <v>160000</v>
      </c>
      <c r="EN17" s="65">
        <f t="shared" si="44"/>
        <v>160000</v>
      </c>
      <c r="EO17" s="65">
        <f t="shared" si="44"/>
        <v>160000</v>
      </c>
      <c r="EP17" s="65">
        <f t="shared" si="44"/>
        <v>160000</v>
      </c>
      <c r="EQ17" s="65">
        <f t="shared" si="44"/>
        <v>160000</v>
      </c>
      <c r="ER17" s="65">
        <f t="shared" si="44"/>
        <v>160000</v>
      </c>
      <c r="ES17" s="65">
        <f t="shared" si="44"/>
        <v>160000</v>
      </c>
      <c r="ET17" s="65">
        <f t="shared" si="44"/>
        <v>160000</v>
      </c>
      <c r="EU17" s="65">
        <f t="shared" si="44"/>
        <v>160000</v>
      </c>
      <c r="EV17" s="65">
        <f t="shared" si="44"/>
        <v>160000</v>
      </c>
      <c r="EW17" s="68">
        <f t="shared" si="17"/>
        <v>-40000</v>
      </c>
      <c r="EY17" s="65">
        <f t="shared" si="45"/>
        <v>0</v>
      </c>
      <c r="EZ17" s="65">
        <f t="shared" si="45"/>
        <v>0</v>
      </c>
      <c r="FA17" s="65">
        <f t="shared" si="45"/>
        <v>0</v>
      </c>
      <c r="FB17" s="65">
        <f t="shared" si="45"/>
        <v>0</v>
      </c>
      <c r="FC17" s="65">
        <f t="shared" si="45"/>
        <v>0</v>
      </c>
      <c r="FD17" s="65">
        <f t="shared" si="45"/>
        <v>0</v>
      </c>
      <c r="FE17" s="65">
        <f t="shared" si="45"/>
        <v>0</v>
      </c>
      <c r="FF17" s="65">
        <f t="shared" si="45"/>
        <v>0</v>
      </c>
      <c r="FG17" s="65">
        <f t="shared" si="45"/>
        <v>0</v>
      </c>
      <c r="FH17" s="65">
        <f t="shared" si="45"/>
        <v>0</v>
      </c>
      <c r="FI17" s="65">
        <f t="shared" si="46"/>
        <v>0</v>
      </c>
      <c r="FJ17" s="65">
        <f t="shared" si="46"/>
        <v>30000</v>
      </c>
      <c r="FK17" s="65">
        <f t="shared" si="46"/>
        <v>30000</v>
      </c>
      <c r="FL17" s="65">
        <f t="shared" si="46"/>
        <v>70000</v>
      </c>
      <c r="FM17" s="65">
        <f t="shared" si="46"/>
        <v>70000</v>
      </c>
      <c r="FN17" s="65">
        <f t="shared" si="46"/>
        <v>70000</v>
      </c>
      <c r="FO17" s="65">
        <f t="shared" si="46"/>
        <v>100000</v>
      </c>
      <c r="FP17" s="65">
        <f t="shared" si="46"/>
        <v>100000</v>
      </c>
      <c r="FQ17" s="65">
        <f t="shared" si="46"/>
        <v>120000</v>
      </c>
      <c r="FR17" s="65">
        <f t="shared" si="46"/>
        <v>120000</v>
      </c>
      <c r="FS17" s="65">
        <f t="shared" si="47"/>
        <v>120000</v>
      </c>
      <c r="FT17" s="65">
        <f t="shared" si="47"/>
        <v>120000</v>
      </c>
      <c r="FU17" s="65">
        <f t="shared" si="47"/>
        <v>120000</v>
      </c>
      <c r="FV17" s="65">
        <f t="shared" si="47"/>
        <v>120000</v>
      </c>
      <c r="FW17" s="65">
        <f t="shared" si="47"/>
        <v>120000</v>
      </c>
      <c r="FX17" s="65">
        <f t="shared" si="47"/>
        <v>120000</v>
      </c>
      <c r="FY17" s="65">
        <f t="shared" si="47"/>
        <v>120000</v>
      </c>
      <c r="FZ17" s="65">
        <f t="shared" si="47"/>
        <v>120000</v>
      </c>
      <c r="GA17" s="65">
        <f t="shared" si="47"/>
        <v>120000</v>
      </c>
      <c r="GB17" s="65">
        <f t="shared" si="47"/>
        <v>120000</v>
      </c>
      <c r="GC17" s="65">
        <f t="shared" si="48"/>
        <v>120000</v>
      </c>
      <c r="GD17" s="65">
        <f t="shared" si="48"/>
        <v>120000</v>
      </c>
      <c r="GE17" s="65">
        <f t="shared" si="48"/>
        <v>120000</v>
      </c>
      <c r="GF17" s="65">
        <f t="shared" si="48"/>
        <v>120000</v>
      </c>
      <c r="GG17" s="65">
        <f t="shared" si="48"/>
        <v>120000</v>
      </c>
      <c r="GH17" s="65">
        <f t="shared" si="48"/>
        <v>120000</v>
      </c>
      <c r="GI17" s="65">
        <f t="shared" si="48"/>
        <v>120000</v>
      </c>
      <c r="GJ17" s="65">
        <f t="shared" si="48"/>
        <v>120000</v>
      </c>
      <c r="GK17" s="65">
        <f t="shared" si="48"/>
        <v>120000</v>
      </c>
      <c r="GL17" s="65">
        <f t="shared" si="48"/>
        <v>120000</v>
      </c>
      <c r="GM17" s="65">
        <f t="shared" si="49"/>
        <v>120000</v>
      </c>
      <c r="GN17" s="65">
        <f t="shared" si="49"/>
        <v>120000</v>
      </c>
      <c r="GO17" s="65">
        <f t="shared" si="49"/>
        <v>120000</v>
      </c>
      <c r="GP17" s="65">
        <f t="shared" si="49"/>
        <v>120000</v>
      </c>
      <c r="GQ17" s="65">
        <f t="shared" si="49"/>
        <v>120000</v>
      </c>
      <c r="GR17" s="65">
        <f t="shared" si="49"/>
        <v>120000</v>
      </c>
      <c r="GS17" s="65">
        <f t="shared" si="49"/>
        <v>120000</v>
      </c>
      <c r="GT17" s="65">
        <f t="shared" si="49"/>
        <v>120000</v>
      </c>
      <c r="GU17" s="65">
        <f t="shared" si="49"/>
        <v>120000</v>
      </c>
      <c r="GV17" s="65">
        <f t="shared" si="49"/>
        <v>120000</v>
      </c>
      <c r="GW17" s="65">
        <f t="shared" si="49"/>
        <v>120000</v>
      </c>
      <c r="GX17" s="65">
        <f t="shared" si="49"/>
        <v>120000</v>
      </c>
      <c r="GY17" s="68">
        <f t="shared" si="20"/>
        <v>0</v>
      </c>
    </row>
    <row r="18" spans="1:207" s="58" customFormat="1" ht="18.75">
      <c r="A18" s="57"/>
      <c r="B18" s="47"/>
      <c r="C18" s="48" t="s">
        <v>92</v>
      </c>
      <c r="D18" s="48"/>
      <c r="E18" s="48"/>
      <c r="F18" s="48"/>
      <c r="G18" s="59"/>
      <c r="H18" s="49"/>
      <c r="I18" s="49"/>
      <c r="J18" s="114"/>
      <c r="K18" s="114"/>
      <c r="L18" s="133"/>
      <c r="M18" s="50"/>
      <c r="N18" s="136">
        <f>SUBTOTAL(9,N19:N20)</f>
        <v>205000</v>
      </c>
      <c r="O18" s="136">
        <f>SUBTOTAL(9,O19:O20)</f>
        <v>205000</v>
      </c>
      <c r="P18" s="136">
        <f>SUBTOTAL(9,P19:P20)</f>
        <v>205000</v>
      </c>
      <c r="Q18" s="106">
        <f>O18/N18</f>
        <v>1</v>
      </c>
      <c r="R18" s="51">
        <f>P18/N18</f>
        <v>1</v>
      </c>
      <c r="S18" s="52">
        <f>R18-Q18</f>
        <v>0</v>
      </c>
      <c r="T18" s="53"/>
      <c r="U18" s="54"/>
      <c r="V18" s="54"/>
      <c r="W18" s="55"/>
      <c r="X18" s="56"/>
      <c r="Y18" s="54"/>
      <c r="Z18" s="54"/>
      <c r="AA18" s="55"/>
      <c r="AB18" s="56"/>
      <c r="AC18" s="54"/>
      <c r="AD18" s="54"/>
      <c r="AE18" s="55"/>
      <c r="AF18" s="61"/>
      <c r="AG18" s="54"/>
      <c r="AH18" s="54"/>
      <c r="AI18" s="55"/>
      <c r="AJ18" s="61"/>
      <c r="AK18" s="54"/>
      <c r="AL18" s="54"/>
      <c r="AM18" s="55"/>
      <c r="AN18" s="61"/>
      <c r="AO18" s="54"/>
      <c r="AP18" s="54"/>
      <c r="AQ18" s="55"/>
      <c r="AS18" s="5" t="e">
        <f t="shared" si="27"/>
        <v>#REF!</v>
      </c>
      <c r="AT18" s="64">
        <f t="shared" ref="AT18:BY18" si="56">SUBTOTAL(9,AT19:AT20)</f>
        <v>0</v>
      </c>
      <c r="AU18" s="64">
        <f t="shared" si="56"/>
        <v>0</v>
      </c>
      <c r="AV18" s="64">
        <f t="shared" si="56"/>
        <v>0</v>
      </c>
      <c r="AW18" s="64">
        <f t="shared" si="56"/>
        <v>0</v>
      </c>
      <c r="AX18" s="64">
        <f t="shared" si="56"/>
        <v>0</v>
      </c>
      <c r="AY18" s="64">
        <f t="shared" si="56"/>
        <v>0</v>
      </c>
      <c r="AZ18" s="64">
        <f t="shared" si="56"/>
        <v>0</v>
      </c>
      <c r="BA18" s="64">
        <f t="shared" si="56"/>
        <v>0</v>
      </c>
      <c r="BB18" s="64">
        <f t="shared" si="56"/>
        <v>0</v>
      </c>
      <c r="BC18" s="64">
        <f t="shared" si="56"/>
        <v>0</v>
      </c>
      <c r="BD18" s="64">
        <f t="shared" si="56"/>
        <v>30750</v>
      </c>
      <c r="BE18" s="64">
        <f t="shared" si="56"/>
        <v>30750</v>
      </c>
      <c r="BF18" s="64">
        <f t="shared" si="56"/>
        <v>30750</v>
      </c>
      <c r="BG18" s="64">
        <f t="shared" si="56"/>
        <v>71750</v>
      </c>
      <c r="BH18" s="64">
        <f t="shared" si="56"/>
        <v>71750</v>
      </c>
      <c r="BI18" s="64">
        <f t="shared" si="56"/>
        <v>71750</v>
      </c>
      <c r="BJ18" s="64">
        <f t="shared" si="56"/>
        <v>102500</v>
      </c>
      <c r="BK18" s="64">
        <f t="shared" si="56"/>
        <v>123000</v>
      </c>
      <c r="BL18" s="64">
        <f t="shared" si="56"/>
        <v>123000</v>
      </c>
      <c r="BM18" s="64">
        <f t="shared" si="56"/>
        <v>164000</v>
      </c>
      <c r="BN18" s="64">
        <f t="shared" si="56"/>
        <v>164000</v>
      </c>
      <c r="BO18" s="64">
        <f t="shared" si="56"/>
        <v>164000</v>
      </c>
      <c r="BP18" s="64">
        <f t="shared" si="56"/>
        <v>164000</v>
      </c>
      <c r="BQ18" s="64">
        <f t="shared" si="56"/>
        <v>164000</v>
      </c>
      <c r="BR18" s="64">
        <f t="shared" si="56"/>
        <v>164000</v>
      </c>
      <c r="BS18" s="64">
        <f t="shared" si="56"/>
        <v>164000</v>
      </c>
      <c r="BT18" s="64">
        <f t="shared" si="56"/>
        <v>164000</v>
      </c>
      <c r="BU18" s="64">
        <f t="shared" si="56"/>
        <v>164000</v>
      </c>
      <c r="BV18" s="64">
        <f t="shared" si="56"/>
        <v>164000</v>
      </c>
      <c r="BW18" s="64">
        <f t="shared" si="56"/>
        <v>164000</v>
      </c>
      <c r="BX18" s="64">
        <f t="shared" si="56"/>
        <v>164000</v>
      </c>
      <c r="BY18" s="64">
        <f t="shared" si="56"/>
        <v>164000</v>
      </c>
      <c r="BZ18" s="64">
        <f t="shared" ref="BZ18:CS18" si="57">SUBTOTAL(9,BZ19:BZ20)</f>
        <v>164000</v>
      </c>
      <c r="CA18" s="64">
        <f t="shared" si="57"/>
        <v>164000</v>
      </c>
      <c r="CB18" s="64">
        <f t="shared" si="57"/>
        <v>164000</v>
      </c>
      <c r="CC18" s="64">
        <f t="shared" si="57"/>
        <v>164000</v>
      </c>
      <c r="CD18" s="64">
        <f t="shared" si="57"/>
        <v>164000</v>
      </c>
      <c r="CE18" s="64">
        <f t="shared" si="57"/>
        <v>164000</v>
      </c>
      <c r="CF18" s="64">
        <f t="shared" si="57"/>
        <v>164000</v>
      </c>
      <c r="CG18" s="64">
        <f t="shared" si="57"/>
        <v>164000</v>
      </c>
      <c r="CH18" s="64">
        <f t="shared" si="57"/>
        <v>164000</v>
      </c>
      <c r="CI18" s="64">
        <f t="shared" si="57"/>
        <v>164000</v>
      </c>
      <c r="CJ18" s="64">
        <f t="shared" si="57"/>
        <v>164000</v>
      </c>
      <c r="CK18" s="64">
        <f t="shared" si="57"/>
        <v>164000</v>
      </c>
      <c r="CL18" s="64">
        <f t="shared" si="57"/>
        <v>164000</v>
      </c>
      <c r="CM18" s="64">
        <f t="shared" si="57"/>
        <v>164000</v>
      </c>
      <c r="CN18" s="64">
        <f t="shared" si="57"/>
        <v>164000</v>
      </c>
      <c r="CO18" s="64">
        <f t="shared" si="57"/>
        <v>164000</v>
      </c>
      <c r="CP18" s="64">
        <f t="shared" si="57"/>
        <v>164000</v>
      </c>
      <c r="CQ18" s="64">
        <f t="shared" si="57"/>
        <v>164000</v>
      </c>
      <c r="CR18" s="64">
        <f t="shared" si="57"/>
        <v>164000</v>
      </c>
      <c r="CS18" s="64">
        <f t="shared" si="57"/>
        <v>164000</v>
      </c>
      <c r="CT18" s="68">
        <f t="shared" si="14"/>
        <v>-41000</v>
      </c>
      <c r="CW18" s="64">
        <f t="shared" ref="CW18:EB18" si="58">SUBTOTAL(9,CW19:CW20)</f>
        <v>0</v>
      </c>
      <c r="CX18" s="64">
        <f t="shared" si="58"/>
        <v>0</v>
      </c>
      <c r="CY18" s="64">
        <f t="shared" si="58"/>
        <v>0</v>
      </c>
      <c r="CZ18" s="64">
        <f t="shared" si="58"/>
        <v>0</v>
      </c>
      <c r="DA18" s="64">
        <f t="shared" si="58"/>
        <v>0</v>
      </c>
      <c r="DB18" s="64">
        <f t="shared" si="58"/>
        <v>0</v>
      </c>
      <c r="DC18" s="64">
        <f t="shared" si="58"/>
        <v>0</v>
      </c>
      <c r="DD18" s="64">
        <f t="shared" si="58"/>
        <v>0</v>
      </c>
      <c r="DE18" s="64">
        <f t="shared" si="58"/>
        <v>0</v>
      </c>
      <c r="DF18" s="64">
        <f t="shared" si="58"/>
        <v>0</v>
      </c>
      <c r="DG18" s="64">
        <f t="shared" si="58"/>
        <v>30750</v>
      </c>
      <c r="DH18" s="64">
        <f t="shared" si="58"/>
        <v>30750</v>
      </c>
      <c r="DI18" s="64">
        <f t="shared" si="58"/>
        <v>30750</v>
      </c>
      <c r="DJ18" s="64">
        <f t="shared" si="58"/>
        <v>71750</v>
      </c>
      <c r="DK18" s="64">
        <f t="shared" si="58"/>
        <v>71750</v>
      </c>
      <c r="DL18" s="64">
        <f t="shared" si="58"/>
        <v>71750</v>
      </c>
      <c r="DM18" s="64">
        <f t="shared" si="58"/>
        <v>102500</v>
      </c>
      <c r="DN18" s="64">
        <f t="shared" si="58"/>
        <v>123000</v>
      </c>
      <c r="DO18" s="64">
        <f t="shared" si="58"/>
        <v>123000</v>
      </c>
      <c r="DP18" s="64">
        <f t="shared" si="58"/>
        <v>164000</v>
      </c>
      <c r="DQ18" s="64">
        <f t="shared" si="58"/>
        <v>164000</v>
      </c>
      <c r="DR18" s="64">
        <f t="shared" si="58"/>
        <v>164000</v>
      </c>
      <c r="DS18" s="64">
        <f t="shared" si="58"/>
        <v>164000</v>
      </c>
      <c r="DT18" s="64">
        <f t="shared" si="58"/>
        <v>164000</v>
      </c>
      <c r="DU18" s="64">
        <f t="shared" si="58"/>
        <v>164000</v>
      </c>
      <c r="DV18" s="64">
        <f t="shared" si="58"/>
        <v>164000</v>
      </c>
      <c r="DW18" s="64">
        <f t="shared" si="58"/>
        <v>164000</v>
      </c>
      <c r="DX18" s="64">
        <f t="shared" si="58"/>
        <v>164000</v>
      </c>
      <c r="DY18" s="64">
        <f t="shared" si="58"/>
        <v>164000</v>
      </c>
      <c r="DZ18" s="64">
        <f t="shared" si="58"/>
        <v>164000</v>
      </c>
      <c r="EA18" s="64">
        <f t="shared" si="58"/>
        <v>164000</v>
      </c>
      <c r="EB18" s="64">
        <f t="shared" si="58"/>
        <v>164000</v>
      </c>
      <c r="EC18" s="64">
        <f t="shared" ref="EC18:EV18" si="59">SUBTOTAL(9,EC19:EC20)</f>
        <v>164000</v>
      </c>
      <c r="ED18" s="64">
        <f t="shared" si="59"/>
        <v>164000</v>
      </c>
      <c r="EE18" s="64">
        <f t="shared" si="59"/>
        <v>164000</v>
      </c>
      <c r="EF18" s="64">
        <f t="shared" si="59"/>
        <v>164000</v>
      </c>
      <c r="EG18" s="64">
        <f t="shared" si="59"/>
        <v>164000</v>
      </c>
      <c r="EH18" s="64">
        <f t="shared" si="59"/>
        <v>164000</v>
      </c>
      <c r="EI18" s="64">
        <f t="shared" si="59"/>
        <v>164000</v>
      </c>
      <c r="EJ18" s="64">
        <f t="shared" si="59"/>
        <v>164000</v>
      </c>
      <c r="EK18" s="64">
        <f t="shared" si="59"/>
        <v>164000</v>
      </c>
      <c r="EL18" s="64">
        <f t="shared" si="59"/>
        <v>164000</v>
      </c>
      <c r="EM18" s="64">
        <f t="shared" si="59"/>
        <v>164000</v>
      </c>
      <c r="EN18" s="64">
        <f t="shared" si="59"/>
        <v>164000</v>
      </c>
      <c r="EO18" s="64">
        <f t="shared" si="59"/>
        <v>164000</v>
      </c>
      <c r="EP18" s="64">
        <f t="shared" si="59"/>
        <v>164000</v>
      </c>
      <c r="EQ18" s="64">
        <f t="shared" si="59"/>
        <v>164000</v>
      </c>
      <c r="ER18" s="64">
        <f t="shared" si="59"/>
        <v>164000</v>
      </c>
      <c r="ES18" s="64">
        <f t="shared" si="59"/>
        <v>164000</v>
      </c>
      <c r="ET18" s="64">
        <f t="shared" si="59"/>
        <v>164000</v>
      </c>
      <c r="EU18" s="64">
        <f t="shared" si="59"/>
        <v>164000</v>
      </c>
      <c r="EV18" s="64">
        <f t="shared" si="59"/>
        <v>164000</v>
      </c>
      <c r="EW18" s="68">
        <f t="shared" si="17"/>
        <v>-41000</v>
      </c>
      <c r="EY18" s="64">
        <f t="shared" ref="EY18:GD18" si="60">SUBTOTAL(9,EY19:EY20)</f>
        <v>0</v>
      </c>
      <c r="EZ18" s="64">
        <f t="shared" si="60"/>
        <v>0</v>
      </c>
      <c r="FA18" s="64">
        <f t="shared" si="60"/>
        <v>0</v>
      </c>
      <c r="FB18" s="64">
        <f t="shared" si="60"/>
        <v>0</v>
      </c>
      <c r="FC18" s="64">
        <f t="shared" si="60"/>
        <v>0</v>
      </c>
      <c r="FD18" s="64">
        <f t="shared" si="60"/>
        <v>0</v>
      </c>
      <c r="FE18" s="64">
        <f t="shared" si="60"/>
        <v>0</v>
      </c>
      <c r="FF18" s="64">
        <f t="shared" si="60"/>
        <v>0</v>
      </c>
      <c r="FG18" s="64">
        <f t="shared" si="60"/>
        <v>0</v>
      </c>
      <c r="FH18" s="64">
        <f t="shared" si="60"/>
        <v>0</v>
      </c>
      <c r="FI18" s="64">
        <f t="shared" si="60"/>
        <v>30750</v>
      </c>
      <c r="FJ18" s="64">
        <f t="shared" si="60"/>
        <v>30750</v>
      </c>
      <c r="FK18" s="64">
        <f t="shared" si="60"/>
        <v>71750</v>
      </c>
      <c r="FL18" s="64">
        <f t="shared" si="60"/>
        <v>71750</v>
      </c>
      <c r="FM18" s="64">
        <f t="shared" si="60"/>
        <v>71750</v>
      </c>
      <c r="FN18" s="64">
        <f t="shared" si="60"/>
        <v>102500</v>
      </c>
      <c r="FO18" s="64">
        <f t="shared" si="60"/>
        <v>123000</v>
      </c>
      <c r="FP18" s="64">
        <f t="shared" si="60"/>
        <v>123000</v>
      </c>
      <c r="FQ18" s="64">
        <f t="shared" si="60"/>
        <v>164000</v>
      </c>
      <c r="FR18" s="64">
        <f t="shared" si="60"/>
        <v>164000</v>
      </c>
      <c r="FS18" s="64">
        <f t="shared" si="60"/>
        <v>164000</v>
      </c>
      <c r="FT18" s="64">
        <f t="shared" si="60"/>
        <v>164000</v>
      </c>
      <c r="FU18" s="64">
        <f t="shared" si="60"/>
        <v>164000</v>
      </c>
      <c r="FV18" s="64">
        <f t="shared" si="60"/>
        <v>164000</v>
      </c>
      <c r="FW18" s="64">
        <f t="shared" si="60"/>
        <v>164000</v>
      </c>
      <c r="FX18" s="64">
        <f t="shared" si="60"/>
        <v>164000</v>
      </c>
      <c r="FY18" s="64">
        <f t="shared" si="60"/>
        <v>164000</v>
      </c>
      <c r="FZ18" s="64">
        <f t="shared" si="60"/>
        <v>164000</v>
      </c>
      <c r="GA18" s="64">
        <f t="shared" si="60"/>
        <v>164000</v>
      </c>
      <c r="GB18" s="64">
        <f t="shared" si="60"/>
        <v>164000</v>
      </c>
      <c r="GC18" s="64">
        <f t="shared" si="60"/>
        <v>164000</v>
      </c>
      <c r="GD18" s="64">
        <f t="shared" si="60"/>
        <v>164000</v>
      </c>
      <c r="GE18" s="64">
        <f t="shared" ref="GE18:GX18" si="61">SUBTOTAL(9,GE19:GE20)</f>
        <v>164000</v>
      </c>
      <c r="GF18" s="64">
        <f t="shared" si="61"/>
        <v>164000</v>
      </c>
      <c r="GG18" s="64">
        <f t="shared" si="61"/>
        <v>164000</v>
      </c>
      <c r="GH18" s="64">
        <f t="shared" si="61"/>
        <v>164000</v>
      </c>
      <c r="GI18" s="64">
        <f t="shared" si="61"/>
        <v>164000</v>
      </c>
      <c r="GJ18" s="64">
        <f t="shared" si="61"/>
        <v>164000</v>
      </c>
      <c r="GK18" s="64">
        <f t="shared" si="61"/>
        <v>164000</v>
      </c>
      <c r="GL18" s="64">
        <f t="shared" si="61"/>
        <v>164000</v>
      </c>
      <c r="GM18" s="64">
        <f t="shared" si="61"/>
        <v>164000</v>
      </c>
      <c r="GN18" s="64">
        <f t="shared" si="61"/>
        <v>164000</v>
      </c>
      <c r="GO18" s="64">
        <f t="shared" si="61"/>
        <v>164000</v>
      </c>
      <c r="GP18" s="64">
        <f t="shared" si="61"/>
        <v>164000</v>
      </c>
      <c r="GQ18" s="64">
        <f t="shared" si="61"/>
        <v>164000</v>
      </c>
      <c r="GR18" s="64">
        <f t="shared" si="61"/>
        <v>164000</v>
      </c>
      <c r="GS18" s="64">
        <f t="shared" si="61"/>
        <v>164000</v>
      </c>
      <c r="GT18" s="64">
        <f t="shared" si="61"/>
        <v>164000</v>
      </c>
      <c r="GU18" s="64">
        <f t="shared" si="61"/>
        <v>164000</v>
      </c>
      <c r="GV18" s="64">
        <f t="shared" si="61"/>
        <v>164000</v>
      </c>
      <c r="GW18" s="64">
        <f t="shared" si="61"/>
        <v>164000</v>
      </c>
      <c r="GX18" s="64">
        <f t="shared" si="61"/>
        <v>164000</v>
      </c>
      <c r="GY18" s="68">
        <f t="shared" si="20"/>
        <v>-41000</v>
      </c>
    </row>
    <row r="19" spans="1:207" ht="35.25" customHeight="1" outlineLevel="1">
      <c r="A19" s="28" t="str">
        <f>IF(H19="",LEN(G19)-LEN(TRIM(G19)),"")</f>
        <v/>
      </c>
      <c r="B19" s="128" t="s">
        <v>93</v>
      </c>
      <c r="C19" s="24" t="s">
        <v>100</v>
      </c>
      <c r="D19" s="130">
        <v>44484</v>
      </c>
      <c r="E19" s="24" t="s">
        <v>104</v>
      </c>
      <c r="F19" s="112" t="s">
        <v>117</v>
      </c>
      <c r="G19" s="112" t="s">
        <v>107</v>
      </c>
      <c r="H19" s="112" t="s">
        <v>108</v>
      </c>
      <c r="I19" s="138" t="s">
        <v>116</v>
      </c>
      <c r="J19" s="131" t="s">
        <v>109</v>
      </c>
      <c r="K19" s="116" t="s">
        <v>117</v>
      </c>
      <c r="L19" s="134">
        <f>N19/$N$14</f>
        <v>6.5789473684210523E-3</v>
      </c>
      <c r="M19" s="116" t="s">
        <v>92</v>
      </c>
      <c r="N19" s="119">
        <v>5000</v>
      </c>
      <c r="O19" s="119">
        <f>N19*Q19</f>
        <v>5000</v>
      </c>
      <c r="P19" s="119">
        <f t="shared" ref="P19" si="62">$N19*R19</f>
        <v>5000</v>
      </c>
      <c r="Q19" s="107">
        <f>IF(U19&lt;=$G$2,VLOOKUP($M19,$G$5:$S$7,3,FALSE),0)+IF(Y19&lt;=$G$2,VLOOKUP($M19,$G$5:$S$7,5,FALSE),0)+IF(AC19&lt;=$G$2,VLOOKUP($M19,$G$5:$S$7,7,FALSE),0)+IF(AG19&lt;=$G$2,VLOOKUP($M19,$G$5:$S$7,9,FALSE),0)+IF(AO19&lt;=$G$2,VLOOKUP($M19,$G$5:$S$7,11,FALSE),0)+IF(AK19&lt;=$G$2,VLOOKUP($M19,$G$5:$S$7,13,FALSE),0)</f>
        <v>1</v>
      </c>
      <c r="R19" s="22">
        <f>IF(W19&lt;=$G$2,VLOOKUP($M19,$G$5:$S$7,3,FALSE),0)+IF(AA19&lt;=$G$2,VLOOKUP($M19,$G$5:$S$7,5,FALSE),0)+IF(AE19&lt;=$G$2,VLOOKUP($M19,$G$5:$S$7,7,FALSE),0)+IF(AI19&lt;=$G$2,VLOOKUP($M19,$G$5:$S$7,9,FALSE),0)+IF(AQ19&lt;=$G$2,VLOOKUP($M19,$G$5:$S$7,11,FALSE),0)+IF(AM19&lt;=$G$2,VLOOKUP($M19,$G$5:$S$7,13,FALSE),0)</f>
        <v>1</v>
      </c>
      <c r="S19" s="32">
        <f>R19-Q19</f>
        <v>0</v>
      </c>
      <c r="T19" s="35" t="s">
        <v>86</v>
      </c>
      <c r="U19" s="23">
        <v>44423</v>
      </c>
      <c r="V19" s="23">
        <v>44423</v>
      </c>
      <c r="W19" s="36">
        <f>V19-5</f>
        <v>44418</v>
      </c>
      <c r="X19" s="38" t="s">
        <v>87</v>
      </c>
      <c r="Y19" s="23">
        <v>44438</v>
      </c>
      <c r="Z19" s="23">
        <v>44438</v>
      </c>
      <c r="AA19" s="36">
        <f>Z19-5</f>
        <v>44433</v>
      </c>
      <c r="AB19" s="38" t="s">
        <v>88</v>
      </c>
      <c r="AC19" s="23">
        <v>44460</v>
      </c>
      <c r="AD19" s="23">
        <v>44460</v>
      </c>
      <c r="AE19" s="36">
        <f>AD19-5</f>
        <v>44455</v>
      </c>
      <c r="AF19" s="62" t="s">
        <v>89</v>
      </c>
      <c r="AG19" s="130">
        <v>44469</v>
      </c>
      <c r="AH19" s="130">
        <v>44469</v>
      </c>
      <c r="AI19" s="36">
        <f>AH19-5</f>
        <v>44464</v>
      </c>
      <c r="AJ19" s="63" t="s">
        <v>90</v>
      </c>
      <c r="AK19" s="130">
        <v>44474</v>
      </c>
      <c r="AL19" s="130">
        <v>44474</v>
      </c>
      <c r="AM19" s="36">
        <f>AL19-5</f>
        <v>44469</v>
      </c>
      <c r="AN19" s="63" t="s">
        <v>91</v>
      </c>
      <c r="AO19" s="130">
        <v>44484</v>
      </c>
      <c r="AP19" s="130">
        <v>44484</v>
      </c>
      <c r="AQ19" s="36">
        <f>AP19-5</f>
        <v>44479</v>
      </c>
      <c r="AS19" s="5" t="e">
        <f t="shared" si="27"/>
        <v>#REF!</v>
      </c>
      <c r="AT19" s="65">
        <f t="shared" ref="AT19:BC20" si="63">(IF($U19&lt;=AT$8,VLOOKUP($M19,$G$5:$S$7,3,FALSE),0)+IF($Y19&lt;=AT$8,VLOOKUP($M19,$G$5:$S$7,5,FALSE),0)+IF($AC19&lt;=AT$8,VLOOKUP($M19,$G$5:$S$7,7,FALSE),0)+IF($AG19&lt;=AT$8,VLOOKUP($M19,$G$5:$S$7,9,FALSE),0)+IF($AO19&lt;=AT$8,VLOOKUP($M19,$G$5:$S$7,11,FALSE),0))*$N19</f>
        <v>0</v>
      </c>
      <c r="AU19" s="65">
        <f t="shared" si="63"/>
        <v>0</v>
      </c>
      <c r="AV19" s="65">
        <f t="shared" si="63"/>
        <v>0</v>
      </c>
      <c r="AW19" s="65">
        <f t="shared" si="63"/>
        <v>0</v>
      </c>
      <c r="AX19" s="65">
        <f t="shared" si="63"/>
        <v>0</v>
      </c>
      <c r="AY19" s="65">
        <f t="shared" si="63"/>
        <v>0</v>
      </c>
      <c r="AZ19" s="65">
        <f t="shared" si="63"/>
        <v>0</v>
      </c>
      <c r="BA19" s="65">
        <f t="shared" si="63"/>
        <v>0</v>
      </c>
      <c r="BB19" s="65">
        <f t="shared" si="63"/>
        <v>0</v>
      </c>
      <c r="BC19" s="65">
        <f t="shared" si="63"/>
        <v>0</v>
      </c>
      <c r="BD19" s="65">
        <f t="shared" ref="BD19:BM20" si="64">(IF($U19&lt;=BD$8,VLOOKUP($M19,$G$5:$S$7,3,FALSE),0)+IF($Y19&lt;=BD$8,VLOOKUP($M19,$G$5:$S$7,5,FALSE),0)+IF($AC19&lt;=BD$8,VLOOKUP($M19,$G$5:$S$7,7,FALSE),0)+IF($AG19&lt;=BD$8,VLOOKUP($M19,$G$5:$S$7,9,FALSE),0)+IF($AO19&lt;=BD$8,VLOOKUP($M19,$G$5:$S$7,11,FALSE),0))*$N19</f>
        <v>750</v>
      </c>
      <c r="BE19" s="65">
        <f t="shared" si="64"/>
        <v>750</v>
      </c>
      <c r="BF19" s="65">
        <f t="shared" si="64"/>
        <v>750</v>
      </c>
      <c r="BG19" s="65">
        <f t="shared" si="64"/>
        <v>1750</v>
      </c>
      <c r="BH19" s="65">
        <f t="shared" si="64"/>
        <v>1750</v>
      </c>
      <c r="BI19" s="65">
        <f t="shared" si="64"/>
        <v>1750</v>
      </c>
      <c r="BJ19" s="65">
        <f t="shared" si="64"/>
        <v>2500</v>
      </c>
      <c r="BK19" s="65">
        <f t="shared" si="64"/>
        <v>3000</v>
      </c>
      <c r="BL19" s="65">
        <f t="shared" si="64"/>
        <v>3000</v>
      </c>
      <c r="BM19" s="65">
        <f t="shared" si="64"/>
        <v>4000</v>
      </c>
      <c r="BN19" s="65">
        <f t="shared" ref="BN19:BW20" si="65">(IF($U19&lt;=BN$8,VLOOKUP($M19,$G$5:$S$7,3,FALSE),0)+IF($Y19&lt;=BN$8,VLOOKUP($M19,$G$5:$S$7,5,FALSE),0)+IF($AC19&lt;=BN$8,VLOOKUP($M19,$G$5:$S$7,7,FALSE),0)+IF($AG19&lt;=BN$8,VLOOKUP($M19,$G$5:$S$7,9,FALSE),0)+IF($AO19&lt;=BN$8,VLOOKUP($M19,$G$5:$S$7,11,FALSE),0))*$N19</f>
        <v>4000</v>
      </c>
      <c r="BO19" s="65">
        <f t="shared" si="65"/>
        <v>4000</v>
      </c>
      <c r="BP19" s="65">
        <f t="shared" si="65"/>
        <v>4000</v>
      </c>
      <c r="BQ19" s="65">
        <f t="shared" si="65"/>
        <v>4000</v>
      </c>
      <c r="BR19" s="65">
        <f t="shared" si="65"/>
        <v>4000</v>
      </c>
      <c r="BS19" s="65">
        <f t="shared" si="65"/>
        <v>4000</v>
      </c>
      <c r="BT19" s="65">
        <f t="shared" si="65"/>
        <v>4000</v>
      </c>
      <c r="BU19" s="65">
        <f t="shared" si="65"/>
        <v>4000</v>
      </c>
      <c r="BV19" s="65">
        <f t="shared" si="65"/>
        <v>4000</v>
      </c>
      <c r="BW19" s="65">
        <f t="shared" si="65"/>
        <v>4000</v>
      </c>
      <c r="BX19" s="65">
        <f t="shared" ref="BX19:CG20" si="66">(IF($U19&lt;=BX$8,VLOOKUP($M19,$G$5:$S$7,3,FALSE),0)+IF($Y19&lt;=BX$8,VLOOKUP($M19,$G$5:$S$7,5,FALSE),0)+IF($AC19&lt;=BX$8,VLOOKUP($M19,$G$5:$S$7,7,FALSE),0)+IF($AG19&lt;=BX$8,VLOOKUP($M19,$G$5:$S$7,9,FALSE),0)+IF($AO19&lt;=BX$8,VLOOKUP($M19,$G$5:$S$7,11,FALSE),0))*$N19</f>
        <v>4000</v>
      </c>
      <c r="BY19" s="65">
        <f t="shared" si="66"/>
        <v>4000</v>
      </c>
      <c r="BZ19" s="65">
        <f t="shared" si="66"/>
        <v>4000</v>
      </c>
      <c r="CA19" s="65">
        <f t="shared" si="66"/>
        <v>4000</v>
      </c>
      <c r="CB19" s="65">
        <f t="shared" si="66"/>
        <v>4000</v>
      </c>
      <c r="CC19" s="65">
        <f t="shared" si="66"/>
        <v>4000</v>
      </c>
      <c r="CD19" s="65">
        <f t="shared" si="66"/>
        <v>4000</v>
      </c>
      <c r="CE19" s="65">
        <f t="shared" si="66"/>
        <v>4000</v>
      </c>
      <c r="CF19" s="65">
        <f t="shared" si="66"/>
        <v>4000</v>
      </c>
      <c r="CG19" s="65">
        <f t="shared" si="66"/>
        <v>4000</v>
      </c>
      <c r="CH19" s="65">
        <f t="shared" ref="CH19:CS20" si="67">(IF($U19&lt;=CH$8,VLOOKUP($M19,$G$5:$S$7,3,FALSE),0)+IF($Y19&lt;=CH$8,VLOOKUP($M19,$G$5:$S$7,5,FALSE),0)+IF($AC19&lt;=CH$8,VLOOKUP($M19,$G$5:$S$7,7,FALSE),0)+IF($AG19&lt;=CH$8,VLOOKUP($M19,$G$5:$S$7,9,FALSE),0)+IF($AO19&lt;=CH$8,VLOOKUP($M19,$G$5:$S$7,11,FALSE),0))*$N19</f>
        <v>4000</v>
      </c>
      <c r="CI19" s="65">
        <f t="shared" si="67"/>
        <v>4000</v>
      </c>
      <c r="CJ19" s="65">
        <f t="shared" si="67"/>
        <v>4000</v>
      </c>
      <c r="CK19" s="65">
        <f t="shared" si="67"/>
        <v>4000</v>
      </c>
      <c r="CL19" s="65">
        <f t="shared" si="67"/>
        <v>4000</v>
      </c>
      <c r="CM19" s="65">
        <f t="shared" si="67"/>
        <v>4000</v>
      </c>
      <c r="CN19" s="65">
        <f t="shared" si="67"/>
        <v>4000</v>
      </c>
      <c r="CO19" s="65">
        <f t="shared" si="67"/>
        <v>4000</v>
      </c>
      <c r="CP19" s="65">
        <f t="shared" si="67"/>
        <v>4000</v>
      </c>
      <c r="CQ19" s="65">
        <f t="shared" si="67"/>
        <v>4000</v>
      </c>
      <c r="CR19" s="65">
        <f t="shared" si="67"/>
        <v>4000</v>
      </c>
      <c r="CS19" s="65">
        <f t="shared" si="67"/>
        <v>4000</v>
      </c>
      <c r="CT19" s="68">
        <f t="shared" si="14"/>
        <v>-1000</v>
      </c>
      <c r="CW19" s="65">
        <f t="shared" ref="CW19:DF20" si="68">(IF($V19&lt;=CW$8,VLOOKUP($M19,$G$5:$S$7,3,FALSE),0)+IF($Z19&lt;=CW$8,VLOOKUP($M19,$G$5:$S$7,5,FALSE),0)+IF($AD19&lt;=CW$8,VLOOKUP($M19,$G$5:$S$7,7,FALSE),0)+IF($AH19&lt;=CW$8,VLOOKUP($M19,$G$5:$S$7,9,FALSE),0)+IF($AP19&lt;=CW$8,VLOOKUP($M19,$G$5:$S$7,11,FALSE),0))*$N19</f>
        <v>0</v>
      </c>
      <c r="CX19" s="65">
        <f t="shared" si="68"/>
        <v>0</v>
      </c>
      <c r="CY19" s="65">
        <f t="shared" si="68"/>
        <v>0</v>
      </c>
      <c r="CZ19" s="65">
        <f t="shared" si="68"/>
        <v>0</v>
      </c>
      <c r="DA19" s="65">
        <f t="shared" si="68"/>
        <v>0</v>
      </c>
      <c r="DB19" s="65">
        <f t="shared" si="68"/>
        <v>0</v>
      </c>
      <c r="DC19" s="65">
        <f t="shared" si="68"/>
        <v>0</v>
      </c>
      <c r="DD19" s="65">
        <f t="shared" si="68"/>
        <v>0</v>
      </c>
      <c r="DE19" s="65">
        <f t="shared" si="68"/>
        <v>0</v>
      </c>
      <c r="DF19" s="65">
        <f t="shared" si="68"/>
        <v>0</v>
      </c>
      <c r="DG19" s="65">
        <f t="shared" ref="DG19:DP20" si="69">(IF($V19&lt;=DG$8,VLOOKUP($M19,$G$5:$S$7,3,FALSE),0)+IF($Z19&lt;=DG$8,VLOOKUP($M19,$G$5:$S$7,5,FALSE),0)+IF($AD19&lt;=DG$8,VLOOKUP($M19,$G$5:$S$7,7,FALSE),0)+IF($AH19&lt;=DG$8,VLOOKUP($M19,$G$5:$S$7,9,FALSE),0)+IF($AP19&lt;=DG$8,VLOOKUP($M19,$G$5:$S$7,11,FALSE),0))*$N19</f>
        <v>750</v>
      </c>
      <c r="DH19" s="65">
        <f t="shared" si="69"/>
        <v>750</v>
      </c>
      <c r="DI19" s="65">
        <f t="shared" si="69"/>
        <v>750</v>
      </c>
      <c r="DJ19" s="65">
        <f t="shared" si="69"/>
        <v>1750</v>
      </c>
      <c r="DK19" s="65">
        <f t="shared" si="69"/>
        <v>1750</v>
      </c>
      <c r="DL19" s="65">
        <f t="shared" si="69"/>
        <v>1750</v>
      </c>
      <c r="DM19" s="65">
        <f t="shared" si="69"/>
        <v>2500</v>
      </c>
      <c r="DN19" s="65">
        <f t="shared" si="69"/>
        <v>3000</v>
      </c>
      <c r="DO19" s="65">
        <f t="shared" si="69"/>
        <v>3000</v>
      </c>
      <c r="DP19" s="65">
        <f t="shared" si="69"/>
        <v>4000</v>
      </c>
      <c r="DQ19" s="65">
        <f t="shared" ref="DQ19:DZ20" si="70">(IF($V19&lt;=DQ$8,VLOOKUP($M19,$G$5:$S$7,3,FALSE),0)+IF($Z19&lt;=DQ$8,VLOOKUP($M19,$G$5:$S$7,5,FALSE),0)+IF($AD19&lt;=DQ$8,VLOOKUP($M19,$G$5:$S$7,7,FALSE),0)+IF($AH19&lt;=DQ$8,VLOOKUP($M19,$G$5:$S$7,9,FALSE),0)+IF($AP19&lt;=DQ$8,VLOOKUP($M19,$G$5:$S$7,11,FALSE),0))*$N19</f>
        <v>4000</v>
      </c>
      <c r="DR19" s="65">
        <f t="shared" si="70"/>
        <v>4000</v>
      </c>
      <c r="DS19" s="65">
        <f t="shared" si="70"/>
        <v>4000</v>
      </c>
      <c r="DT19" s="65">
        <f t="shared" si="70"/>
        <v>4000</v>
      </c>
      <c r="DU19" s="65">
        <f t="shared" si="70"/>
        <v>4000</v>
      </c>
      <c r="DV19" s="65">
        <f t="shared" si="70"/>
        <v>4000</v>
      </c>
      <c r="DW19" s="65">
        <f t="shared" si="70"/>
        <v>4000</v>
      </c>
      <c r="DX19" s="65">
        <f t="shared" si="70"/>
        <v>4000</v>
      </c>
      <c r="DY19" s="65">
        <f t="shared" si="70"/>
        <v>4000</v>
      </c>
      <c r="DZ19" s="65">
        <f t="shared" si="70"/>
        <v>4000</v>
      </c>
      <c r="EA19" s="65">
        <f t="shared" ref="EA19:EJ20" si="71">(IF($V19&lt;=EA$8,VLOOKUP($M19,$G$5:$S$7,3,FALSE),0)+IF($Z19&lt;=EA$8,VLOOKUP($M19,$G$5:$S$7,5,FALSE),0)+IF($AD19&lt;=EA$8,VLOOKUP($M19,$G$5:$S$7,7,FALSE),0)+IF($AH19&lt;=EA$8,VLOOKUP($M19,$G$5:$S$7,9,FALSE),0)+IF($AP19&lt;=EA$8,VLOOKUP($M19,$G$5:$S$7,11,FALSE),0))*$N19</f>
        <v>4000</v>
      </c>
      <c r="EB19" s="65">
        <f t="shared" si="71"/>
        <v>4000</v>
      </c>
      <c r="EC19" s="65">
        <f t="shared" si="71"/>
        <v>4000</v>
      </c>
      <c r="ED19" s="65">
        <f t="shared" si="71"/>
        <v>4000</v>
      </c>
      <c r="EE19" s="65">
        <f t="shared" si="71"/>
        <v>4000</v>
      </c>
      <c r="EF19" s="65">
        <f t="shared" si="71"/>
        <v>4000</v>
      </c>
      <c r="EG19" s="65">
        <f t="shared" si="71"/>
        <v>4000</v>
      </c>
      <c r="EH19" s="65">
        <f t="shared" si="71"/>
        <v>4000</v>
      </c>
      <c r="EI19" s="65">
        <f t="shared" si="71"/>
        <v>4000</v>
      </c>
      <c r="EJ19" s="65">
        <f t="shared" si="71"/>
        <v>4000</v>
      </c>
      <c r="EK19" s="65">
        <f t="shared" ref="EK19:EV20" si="72">(IF($V19&lt;=EK$8,VLOOKUP($M19,$G$5:$S$7,3,FALSE),0)+IF($Z19&lt;=EK$8,VLOOKUP($M19,$G$5:$S$7,5,FALSE),0)+IF($AD19&lt;=EK$8,VLOOKUP($M19,$G$5:$S$7,7,FALSE),0)+IF($AH19&lt;=EK$8,VLOOKUP($M19,$G$5:$S$7,9,FALSE),0)+IF($AP19&lt;=EK$8,VLOOKUP($M19,$G$5:$S$7,11,FALSE),0))*$N19</f>
        <v>4000</v>
      </c>
      <c r="EL19" s="65">
        <f t="shared" si="72"/>
        <v>4000</v>
      </c>
      <c r="EM19" s="65">
        <f t="shared" si="72"/>
        <v>4000</v>
      </c>
      <c r="EN19" s="65">
        <f t="shared" si="72"/>
        <v>4000</v>
      </c>
      <c r="EO19" s="65">
        <f t="shared" si="72"/>
        <v>4000</v>
      </c>
      <c r="EP19" s="65">
        <f t="shared" si="72"/>
        <v>4000</v>
      </c>
      <c r="EQ19" s="65">
        <f t="shared" si="72"/>
        <v>4000</v>
      </c>
      <c r="ER19" s="65">
        <f t="shared" si="72"/>
        <v>4000</v>
      </c>
      <c r="ES19" s="65">
        <f t="shared" si="72"/>
        <v>4000</v>
      </c>
      <c r="ET19" s="65">
        <f t="shared" si="72"/>
        <v>4000</v>
      </c>
      <c r="EU19" s="65">
        <f t="shared" si="72"/>
        <v>4000</v>
      </c>
      <c r="EV19" s="65">
        <f t="shared" si="72"/>
        <v>4000</v>
      </c>
      <c r="EW19" s="68">
        <f t="shared" si="17"/>
        <v>-1000</v>
      </c>
      <c r="EY19" s="65">
        <f t="shared" ref="EY19:FH20" si="73">(IF($W19&lt;=EY$8,VLOOKUP($M19,$G$5:$S$7,3,FALSE),0)+IF($AA19&lt;=EY$8,VLOOKUP($M19,$G$5:$S$7,5,FALSE),0)+IF($AE19&lt;=EY$8,VLOOKUP($M19,$G$5:$S$7,7,FALSE),0)+IF($AI19&lt;=EY$8,VLOOKUP($M19,$G$5:$S$7,9,FALSE),0)+IF($AQ19&lt;=EY$8,VLOOKUP($M19,$G$5:$S$7,11,FALSE),0))*$N19</f>
        <v>0</v>
      </c>
      <c r="EZ19" s="65">
        <f t="shared" si="73"/>
        <v>0</v>
      </c>
      <c r="FA19" s="65">
        <f t="shared" si="73"/>
        <v>0</v>
      </c>
      <c r="FB19" s="65">
        <f t="shared" si="73"/>
        <v>0</v>
      </c>
      <c r="FC19" s="65">
        <f t="shared" si="73"/>
        <v>0</v>
      </c>
      <c r="FD19" s="65">
        <f t="shared" si="73"/>
        <v>0</v>
      </c>
      <c r="FE19" s="65">
        <f t="shared" si="73"/>
        <v>0</v>
      </c>
      <c r="FF19" s="65">
        <f t="shared" si="73"/>
        <v>0</v>
      </c>
      <c r="FG19" s="65">
        <f t="shared" si="73"/>
        <v>0</v>
      </c>
      <c r="FH19" s="65">
        <f t="shared" si="73"/>
        <v>0</v>
      </c>
      <c r="FI19" s="65">
        <f t="shared" ref="FI19:FR20" si="74">(IF($W19&lt;=FI$8,VLOOKUP($M19,$G$5:$S$7,3,FALSE),0)+IF($AA19&lt;=FI$8,VLOOKUP($M19,$G$5:$S$7,5,FALSE),0)+IF($AE19&lt;=FI$8,VLOOKUP($M19,$G$5:$S$7,7,FALSE),0)+IF($AI19&lt;=FI$8,VLOOKUP($M19,$G$5:$S$7,9,FALSE),0)+IF($AQ19&lt;=FI$8,VLOOKUP($M19,$G$5:$S$7,11,FALSE),0))*$N19</f>
        <v>750</v>
      </c>
      <c r="FJ19" s="65">
        <f t="shared" si="74"/>
        <v>750</v>
      </c>
      <c r="FK19" s="65">
        <f t="shared" si="74"/>
        <v>1750</v>
      </c>
      <c r="FL19" s="65">
        <f t="shared" si="74"/>
        <v>1750</v>
      </c>
      <c r="FM19" s="65">
        <f t="shared" si="74"/>
        <v>1750</v>
      </c>
      <c r="FN19" s="65">
        <f t="shared" si="74"/>
        <v>2500</v>
      </c>
      <c r="FO19" s="65">
        <f t="shared" si="74"/>
        <v>3000</v>
      </c>
      <c r="FP19" s="65">
        <f t="shared" si="74"/>
        <v>3000</v>
      </c>
      <c r="FQ19" s="65">
        <f t="shared" si="74"/>
        <v>4000</v>
      </c>
      <c r="FR19" s="65">
        <f t="shared" si="74"/>
        <v>4000</v>
      </c>
      <c r="FS19" s="65">
        <f t="shared" ref="FS19:GB20" si="75">(IF($W19&lt;=FS$8,VLOOKUP($M19,$G$5:$S$7,3,FALSE),0)+IF($AA19&lt;=FS$8,VLOOKUP($M19,$G$5:$S$7,5,FALSE),0)+IF($AE19&lt;=FS$8,VLOOKUP($M19,$G$5:$S$7,7,FALSE),0)+IF($AI19&lt;=FS$8,VLOOKUP($M19,$G$5:$S$7,9,FALSE),0)+IF($AQ19&lt;=FS$8,VLOOKUP($M19,$G$5:$S$7,11,FALSE),0))*$N19</f>
        <v>4000</v>
      </c>
      <c r="FT19" s="65">
        <f t="shared" si="75"/>
        <v>4000</v>
      </c>
      <c r="FU19" s="65">
        <f t="shared" si="75"/>
        <v>4000</v>
      </c>
      <c r="FV19" s="65">
        <f t="shared" si="75"/>
        <v>4000</v>
      </c>
      <c r="FW19" s="65">
        <f t="shared" si="75"/>
        <v>4000</v>
      </c>
      <c r="FX19" s="65">
        <f t="shared" si="75"/>
        <v>4000</v>
      </c>
      <c r="FY19" s="65">
        <f t="shared" si="75"/>
        <v>4000</v>
      </c>
      <c r="FZ19" s="65">
        <f t="shared" si="75"/>
        <v>4000</v>
      </c>
      <c r="GA19" s="65">
        <f t="shared" si="75"/>
        <v>4000</v>
      </c>
      <c r="GB19" s="65">
        <f t="shared" si="75"/>
        <v>4000</v>
      </c>
      <c r="GC19" s="65">
        <f t="shared" ref="GC19:GL20" si="76">(IF($W19&lt;=GC$8,VLOOKUP($M19,$G$5:$S$7,3,FALSE),0)+IF($AA19&lt;=GC$8,VLOOKUP($M19,$G$5:$S$7,5,FALSE),0)+IF($AE19&lt;=GC$8,VLOOKUP($M19,$G$5:$S$7,7,FALSE),0)+IF($AI19&lt;=GC$8,VLOOKUP($M19,$G$5:$S$7,9,FALSE),0)+IF($AQ19&lt;=GC$8,VLOOKUP($M19,$G$5:$S$7,11,FALSE),0))*$N19</f>
        <v>4000</v>
      </c>
      <c r="GD19" s="65">
        <f t="shared" si="76"/>
        <v>4000</v>
      </c>
      <c r="GE19" s="65">
        <f t="shared" si="76"/>
        <v>4000</v>
      </c>
      <c r="GF19" s="65">
        <f t="shared" si="76"/>
        <v>4000</v>
      </c>
      <c r="GG19" s="65">
        <f t="shared" si="76"/>
        <v>4000</v>
      </c>
      <c r="GH19" s="65">
        <f t="shared" si="76"/>
        <v>4000</v>
      </c>
      <c r="GI19" s="65">
        <f t="shared" si="76"/>
        <v>4000</v>
      </c>
      <c r="GJ19" s="65">
        <f t="shared" si="76"/>
        <v>4000</v>
      </c>
      <c r="GK19" s="65">
        <f t="shared" si="76"/>
        <v>4000</v>
      </c>
      <c r="GL19" s="65">
        <f t="shared" si="76"/>
        <v>4000</v>
      </c>
      <c r="GM19" s="65">
        <f t="shared" ref="GM19:GX20" si="77">(IF($W19&lt;=GM$8,VLOOKUP($M19,$G$5:$S$7,3,FALSE),0)+IF($AA19&lt;=GM$8,VLOOKUP($M19,$G$5:$S$7,5,FALSE),0)+IF($AE19&lt;=GM$8,VLOOKUP($M19,$G$5:$S$7,7,FALSE),0)+IF($AI19&lt;=GM$8,VLOOKUP($M19,$G$5:$S$7,9,FALSE),0)+IF($AQ19&lt;=GM$8,VLOOKUP($M19,$G$5:$S$7,11,FALSE),0))*$N19</f>
        <v>4000</v>
      </c>
      <c r="GN19" s="65">
        <f t="shared" si="77"/>
        <v>4000</v>
      </c>
      <c r="GO19" s="65">
        <f t="shared" si="77"/>
        <v>4000</v>
      </c>
      <c r="GP19" s="65">
        <f t="shared" si="77"/>
        <v>4000</v>
      </c>
      <c r="GQ19" s="65">
        <f t="shared" si="77"/>
        <v>4000</v>
      </c>
      <c r="GR19" s="65">
        <f t="shared" si="77"/>
        <v>4000</v>
      </c>
      <c r="GS19" s="65">
        <f t="shared" si="77"/>
        <v>4000</v>
      </c>
      <c r="GT19" s="65">
        <f t="shared" si="77"/>
        <v>4000</v>
      </c>
      <c r="GU19" s="65">
        <f t="shared" si="77"/>
        <v>4000</v>
      </c>
      <c r="GV19" s="65">
        <f t="shared" si="77"/>
        <v>4000</v>
      </c>
      <c r="GW19" s="65">
        <f t="shared" si="77"/>
        <v>4000</v>
      </c>
      <c r="GX19" s="65">
        <f t="shared" si="77"/>
        <v>4000</v>
      </c>
      <c r="GY19" s="68">
        <f t="shared" si="20"/>
        <v>-1000</v>
      </c>
    </row>
    <row r="20" spans="1:207" ht="35.25" customHeight="1" outlineLevel="1">
      <c r="A20" s="28" t="str">
        <f>IF(H20="",LEN(G20)-LEN(TRIM(G20)),"")</f>
        <v/>
      </c>
      <c r="B20" s="128" t="s">
        <v>97</v>
      </c>
      <c r="C20" s="24" t="s">
        <v>101</v>
      </c>
      <c r="D20" s="130">
        <v>44484</v>
      </c>
      <c r="E20" s="24" t="s">
        <v>103</v>
      </c>
      <c r="F20" s="112" t="s">
        <v>118</v>
      </c>
      <c r="G20" s="112" t="s">
        <v>107</v>
      </c>
      <c r="H20" s="112" t="s">
        <v>108</v>
      </c>
      <c r="I20" s="138" t="s">
        <v>124</v>
      </c>
      <c r="J20" s="131" t="s">
        <v>109</v>
      </c>
      <c r="K20" s="116" t="s">
        <v>122</v>
      </c>
      <c r="L20" s="134">
        <f>N20/$N$14</f>
        <v>0.26315789473684209</v>
      </c>
      <c r="M20" s="116" t="s">
        <v>92</v>
      </c>
      <c r="N20" s="119">
        <v>200000</v>
      </c>
      <c r="O20" s="119">
        <f t="shared" ref="O20" si="78">N20*Q20</f>
        <v>200000</v>
      </c>
      <c r="P20" s="119">
        <f>$N20*R20</f>
        <v>200000</v>
      </c>
      <c r="Q20" s="107">
        <f>IF(U20&lt;=$G$2,VLOOKUP($M20,$G$5:$S$7,3,FALSE),0)+IF(Y20&lt;=$G$2,VLOOKUP($M20,$G$5:$S$7,5,FALSE),0)+IF(AC20&lt;=$G$2,VLOOKUP($M20,$G$5:$S$7,7,FALSE),0)+IF(AG20&lt;=$G$2,VLOOKUP($M20,$G$5:$S$7,9,FALSE),0)+IF(AO20&lt;=$G$2,VLOOKUP($M20,$G$5:$S$7,11,FALSE),0)+IF(AK20&lt;=$G$2,VLOOKUP($M20,$G$5:$S$7,13,FALSE),0)</f>
        <v>1</v>
      </c>
      <c r="R20" s="22">
        <f>IF(W20&lt;=$G$2,VLOOKUP($M20,$G$5:$S$7,3,FALSE),0)+IF(AA20&lt;=$G$2,VLOOKUP($M20,$G$5:$S$7,5,FALSE),0)+IF(AE20&lt;=$G$2,VLOOKUP($M20,$G$5:$S$7,7,FALSE),0)+IF(AI20&lt;=$G$2,VLOOKUP($M20,$G$5:$S$7,9,FALSE),0)+IF(AQ20&lt;=$G$2,VLOOKUP($M20,$G$5:$S$7,11,FALSE),0)+IF(AM20&lt;=$G$2,VLOOKUP($M20,$G$5:$S$7,13,FALSE),0)</f>
        <v>1</v>
      </c>
      <c r="S20" s="32">
        <f t="shared" ref="S20" si="79">R20-Q20</f>
        <v>0</v>
      </c>
      <c r="T20" s="35" t="s">
        <v>86</v>
      </c>
      <c r="U20" s="23">
        <v>44423</v>
      </c>
      <c r="V20" s="23">
        <v>44423</v>
      </c>
      <c r="W20" s="36">
        <f t="shared" ref="W20" si="80">V20-5</f>
        <v>44418</v>
      </c>
      <c r="X20" s="38" t="s">
        <v>87</v>
      </c>
      <c r="Y20" s="23">
        <v>44438</v>
      </c>
      <c r="Z20" s="23">
        <v>44438</v>
      </c>
      <c r="AA20" s="36">
        <f t="shared" ref="AA20" si="81">Z20-5</f>
        <v>44433</v>
      </c>
      <c r="AB20" s="38" t="s">
        <v>88</v>
      </c>
      <c r="AC20" s="23">
        <v>44460</v>
      </c>
      <c r="AD20" s="23">
        <v>44460</v>
      </c>
      <c r="AE20" s="36">
        <f t="shared" ref="AE20" si="82">AD20-5</f>
        <v>44455</v>
      </c>
      <c r="AF20" s="62" t="s">
        <v>89</v>
      </c>
      <c r="AG20" s="130">
        <v>44469</v>
      </c>
      <c r="AH20" s="130">
        <v>44469</v>
      </c>
      <c r="AI20" s="36">
        <f t="shared" ref="AI20" si="83">AH20-5</f>
        <v>44464</v>
      </c>
      <c r="AJ20" s="63" t="s">
        <v>90</v>
      </c>
      <c r="AK20" s="130">
        <v>44474</v>
      </c>
      <c r="AL20" s="130">
        <v>44474</v>
      </c>
      <c r="AM20" s="36">
        <f t="shared" ref="AM20" si="84">AL20-5</f>
        <v>44469</v>
      </c>
      <c r="AN20" s="63" t="s">
        <v>91</v>
      </c>
      <c r="AO20" s="130">
        <v>44484</v>
      </c>
      <c r="AP20" s="130">
        <v>44484</v>
      </c>
      <c r="AQ20" s="36">
        <f t="shared" ref="AQ20" si="85">AP20-5</f>
        <v>44479</v>
      </c>
      <c r="AS20" s="5" t="e">
        <f>#REF!+1</f>
        <v>#REF!</v>
      </c>
      <c r="AT20" s="65">
        <f t="shared" si="63"/>
        <v>0</v>
      </c>
      <c r="AU20" s="65">
        <f t="shared" si="63"/>
        <v>0</v>
      </c>
      <c r="AV20" s="65">
        <f t="shared" si="63"/>
        <v>0</v>
      </c>
      <c r="AW20" s="65">
        <f t="shared" si="63"/>
        <v>0</v>
      </c>
      <c r="AX20" s="65">
        <f t="shared" si="63"/>
        <v>0</v>
      </c>
      <c r="AY20" s="65">
        <f t="shared" si="63"/>
        <v>0</v>
      </c>
      <c r="AZ20" s="65">
        <f t="shared" si="63"/>
        <v>0</v>
      </c>
      <c r="BA20" s="65">
        <f t="shared" si="63"/>
        <v>0</v>
      </c>
      <c r="BB20" s="65">
        <f t="shared" si="63"/>
        <v>0</v>
      </c>
      <c r="BC20" s="65">
        <f t="shared" si="63"/>
        <v>0</v>
      </c>
      <c r="BD20" s="65">
        <f t="shared" si="64"/>
        <v>30000</v>
      </c>
      <c r="BE20" s="65">
        <f t="shared" si="64"/>
        <v>30000</v>
      </c>
      <c r="BF20" s="65">
        <f t="shared" si="64"/>
        <v>30000</v>
      </c>
      <c r="BG20" s="65">
        <f t="shared" si="64"/>
        <v>70000</v>
      </c>
      <c r="BH20" s="65">
        <f t="shared" si="64"/>
        <v>70000</v>
      </c>
      <c r="BI20" s="65">
        <f t="shared" si="64"/>
        <v>70000</v>
      </c>
      <c r="BJ20" s="65">
        <f t="shared" si="64"/>
        <v>100000</v>
      </c>
      <c r="BK20" s="65">
        <f t="shared" si="64"/>
        <v>120000</v>
      </c>
      <c r="BL20" s="65">
        <f t="shared" si="64"/>
        <v>120000</v>
      </c>
      <c r="BM20" s="65">
        <f t="shared" si="64"/>
        <v>160000</v>
      </c>
      <c r="BN20" s="65">
        <f t="shared" si="65"/>
        <v>160000</v>
      </c>
      <c r="BO20" s="65">
        <f t="shared" si="65"/>
        <v>160000</v>
      </c>
      <c r="BP20" s="65">
        <f t="shared" si="65"/>
        <v>160000</v>
      </c>
      <c r="BQ20" s="65">
        <f t="shared" si="65"/>
        <v>160000</v>
      </c>
      <c r="BR20" s="65">
        <f t="shared" si="65"/>
        <v>160000</v>
      </c>
      <c r="BS20" s="65">
        <f t="shared" si="65"/>
        <v>160000</v>
      </c>
      <c r="BT20" s="65">
        <f t="shared" si="65"/>
        <v>160000</v>
      </c>
      <c r="BU20" s="65">
        <f t="shared" si="65"/>
        <v>160000</v>
      </c>
      <c r="BV20" s="65">
        <f t="shared" si="65"/>
        <v>160000</v>
      </c>
      <c r="BW20" s="65">
        <f t="shared" si="65"/>
        <v>160000</v>
      </c>
      <c r="BX20" s="65">
        <f t="shared" si="66"/>
        <v>160000</v>
      </c>
      <c r="BY20" s="65">
        <f t="shared" si="66"/>
        <v>160000</v>
      </c>
      <c r="BZ20" s="65">
        <f t="shared" si="66"/>
        <v>160000</v>
      </c>
      <c r="CA20" s="65">
        <f t="shared" si="66"/>
        <v>160000</v>
      </c>
      <c r="CB20" s="65">
        <f t="shared" si="66"/>
        <v>160000</v>
      </c>
      <c r="CC20" s="65">
        <f t="shared" si="66"/>
        <v>160000</v>
      </c>
      <c r="CD20" s="65">
        <f t="shared" si="66"/>
        <v>160000</v>
      </c>
      <c r="CE20" s="65">
        <f t="shared" si="66"/>
        <v>160000</v>
      </c>
      <c r="CF20" s="65">
        <f t="shared" si="66"/>
        <v>160000</v>
      </c>
      <c r="CG20" s="65">
        <f t="shared" si="66"/>
        <v>160000</v>
      </c>
      <c r="CH20" s="65">
        <f t="shared" si="67"/>
        <v>160000</v>
      </c>
      <c r="CI20" s="65">
        <f t="shared" si="67"/>
        <v>160000</v>
      </c>
      <c r="CJ20" s="65">
        <f t="shared" si="67"/>
        <v>160000</v>
      </c>
      <c r="CK20" s="65">
        <f t="shared" si="67"/>
        <v>160000</v>
      </c>
      <c r="CL20" s="65">
        <f t="shared" si="67"/>
        <v>160000</v>
      </c>
      <c r="CM20" s="65">
        <f t="shared" si="67"/>
        <v>160000</v>
      </c>
      <c r="CN20" s="65">
        <f t="shared" si="67"/>
        <v>160000</v>
      </c>
      <c r="CO20" s="65">
        <f t="shared" si="67"/>
        <v>160000</v>
      </c>
      <c r="CP20" s="65">
        <f t="shared" si="67"/>
        <v>160000</v>
      </c>
      <c r="CQ20" s="65">
        <f t="shared" si="67"/>
        <v>160000</v>
      </c>
      <c r="CR20" s="65">
        <f t="shared" si="67"/>
        <v>160000</v>
      </c>
      <c r="CS20" s="65">
        <f t="shared" si="67"/>
        <v>160000</v>
      </c>
      <c r="CT20" s="68">
        <f t="shared" si="14"/>
        <v>-40000</v>
      </c>
      <c r="CW20" s="65">
        <f t="shared" si="68"/>
        <v>0</v>
      </c>
      <c r="CX20" s="65">
        <f t="shared" si="68"/>
        <v>0</v>
      </c>
      <c r="CY20" s="65">
        <f t="shared" si="68"/>
        <v>0</v>
      </c>
      <c r="CZ20" s="65">
        <f t="shared" si="68"/>
        <v>0</v>
      </c>
      <c r="DA20" s="65">
        <f t="shared" si="68"/>
        <v>0</v>
      </c>
      <c r="DB20" s="65">
        <f t="shared" si="68"/>
        <v>0</v>
      </c>
      <c r="DC20" s="65">
        <f t="shared" si="68"/>
        <v>0</v>
      </c>
      <c r="DD20" s="65">
        <f t="shared" si="68"/>
        <v>0</v>
      </c>
      <c r="DE20" s="65">
        <f t="shared" si="68"/>
        <v>0</v>
      </c>
      <c r="DF20" s="65">
        <f t="shared" si="68"/>
        <v>0</v>
      </c>
      <c r="DG20" s="65">
        <f t="shared" si="69"/>
        <v>30000</v>
      </c>
      <c r="DH20" s="65">
        <f t="shared" si="69"/>
        <v>30000</v>
      </c>
      <c r="DI20" s="65">
        <f t="shared" si="69"/>
        <v>30000</v>
      </c>
      <c r="DJ20" s="65">
        <f t="shared" si="69"/>
        <v>70000</v>
      </c>
      <c r="DK20" s="65">
        <f t="shared" si="69"/>
        <v>70000</v>
      </c>
      <c r="DL20" s="65">
        <f t="shared" si="69"/>
        <v>70000</v>
      </c>
      <c r="DM20" s="65">
        <f t="shared" si="69"/>
        <v>100000</v>
      </c>
      <c r="DN20" s="65">
        <f t="shared" si="69"/>
        <v>120000</v>
      </c>
      <c r="DO20" s="65">
        <f t="shared" si="69"/>
        <v>120000</v>
      </c>
      <c r="DP20" s="65">
        <f t="shared" si="69"/>
        <v>160000</v>
      </c>
      <c r="DQ20" s="65">
        <f t="shared" si="70"/>
        <v>160000</v>
      </c>
      <c r="DR20" s="65">
        <f t="shared" si="70"/>
        <v>160000</v>
      </c>
      <c r="DS20" s="65">
        <f t="shared" si="70"/>
        <v>160000</v>
      </c>
      <c r="DT20" s="65">
        <f t="shared" si="70"/>
        <v>160000</v>
      </c>
      <c r="DU20" s="65">
        <f t="shared" si="70"/>
        <v>160000</v>
      </c>
      <c r="DV20" s="65">
        <f t="shared" si="70"/>
        <v>160000</v>
      </c>
      <c r="DW20" s="65">
        <f t="shared" si="70"/>
        <v>160000</v>
      </c>
      <c r="DX20" s="65">
        <f t="shared" si="70"/>
        <v>160000</v>
      </c>
      <c r="DY20" s="65">
        <f t="shared" si="70"/>
        <v>160000</v>
      </c>
      <c r="DZ20" s="65">
        <f t="shared" si="70"/>
        <v>160000</v>
      </c>
      <c r="EA20" s="65">
        <f t="shared" si="71"/>
        <v>160000</v>
      </c>
      <c r="EB20" s="65">
        <f t="shared" si="71"/>
        <v>160000</v>
      </c>
      <c r="EC20" s="65">
        <f t="shared" si="71"/>
        <v>160000</v>
      </c>
      <c r="ED20" s="65">
        <f t="shared" si="71"/>
        <v>160000</v>
      </c>
      <c r="EE20" s="65">
        <f t="shared" si="71"/>
        <v>160000</v>
      </c>
      <c r="EF20" s="65">
        <f t="shared" si="71"/>
        <v>160000</v>
      </c>
      <c r="EG20" s="65">
        <f t="shared" si="71"/>
        <v>160000</v>
      </c>
      <c r="EH20" s="65">
        <f t="shared" si="71"/>
        <v>160000</v>
      </c>
      <c r="EI20" s="65">
        <f t="shared" si="71"/>
        <v>160000</v>
      </c>
      <c r="EJ20" s="65">
        <f t="shared" si="71"/>
        <v>160000</v>
      </c>
      <c r="EK20" s="65">
        <f t="shared" si="72"/>
        <v>160000</v>
      </c>
      <c r="EL20" s="65">
        <f t="shared" si="72"/>
        <v>160000</v>
      </c>
      <c r="EM20" s="65">
        <f t="shared" si="72"/>
        <v>160000</v>
      </c>
      <c r="EN20" s="65">
        <f t="shared" si="72"/>
        <v>160000</v>
      </c>
      <c r="EO20" s="65">
        <f t="shared" si="72"/>
        <v>160000</v>
      </c>
      <c r="EP20" s="65">
        <f t="shared" si="72"/>
        <v>160000</v>
      </c>
      <c r="EQ20" s="65">
        <f t="shared" si="72"/>
        <v>160000</v>
      </c>
      <c r="ER20" s="65">
        <f t="shared" si="72"/>
        <v>160000</v>
      </c>
      <c r="ES20" s="65">
        <f t="shared" si="72"/>
        <v>160000</v>
      </c>
      <c r="ET20" s="65">
        <f t="shared" si="72"/>
        <v>160000</v>
      </c>
      <c r="EU20" s="65">
        <f t="shared" si="72"/>
        <v>160000</v>
      </c>
      <c r="EV20" s="65">
        <f t="shared" si="72"/>
        <v>160000</v>
      </c>
      <c r="EW20" s="68">
        <f t="shared" si="17"/>
        <v>-40000</v>
      </c>
      <c r="EY20" s="65">
        <f t="shared" si="73"/>
        <v>0</v>
      </c>
      <c r="EZ20" s="65">
        <f t="shared" si="73"/>
        <v>0</v>
      </c>
      <c r="FA20" s="65">
        <f t="shared" si="73"/>
        <v>0</v>
      </c>
      <c r="FB20" s="65">
        <f t="shared" si="73"/>
        <v>0</v>
      </c>
      <c r="FC20" s="65">
        <f t="shared" si="73"/>
        <v>0</v>
      </c>
      <c r="FD20" s="65">
        <f t="shared" si="73"/>
        <v>0</v>
      </c>
      <c r="FE20" s="65">
        <f t="shared" si="73"/>
        <v>0</v>
      </c>
      <c r="FF20" s="65">
        <f t="shared" si="73"/>
        <v>0</v>
      </c>
      <c r="FG20" s="65">
        <f t="shared" si="73"/>
        <v>0</v>
      </c>
      <c r="FH20" s="65">
        <f t="shared" si="73"/>
        <v>0</v>
      </c>
      <c r="FI20" s="65">
        <f t="shared" si="74"/>
        <v>30000</v>
      </c>
      <c r="FJ20" s="65">
        <f t="shared" si="74"/>
        <v>30000</v>
      </c>
      <c r="FK20" s="65">
        <f t="shared" si="74"/>
        <v>70000</v>
      </c>
      <c r="FL20" s="65">
        <f t="shared" si="74"/>
        <v>70000</v>
      </c>
      <c r="FM20" s="65">
        <f t="shared" si="74"/>
        <v>70000</v>
      </c>
      <c r="FN20" s="65">
        <f t="shared" si="74"/>
        <v>100000</v>
      </c>
      <c r="FO20" s="65">
        <f t="shared" si="74"/>
        <v>120000</v>
      </c>
      <c r="FP20" s="65">
        <f t="shared" si="74"/>
        <v>120000</v>
      </c>
      <c r="FQ20" s="65">
        <f t="shared" si="74"/>
        <v>160000</v>
      </c>
      <c r="FR20" s="65">
        <f t="shared" si="74"/>
        <v>160000</v>
      </c>
      <c r="FS20" s="65">
        <f t="shared" si="75"/>
        <v>160000</v>
      </c>
      <c r="FT20" s="65">
        <f t="shared" si="75"/>
        <v>160000</v>
      </c>
      <c r="FU20" s="65">
        <f t="shared" si="75"/>
        <v>160000</v>
      </c>
      <c r="FV20" s="65">
        <f t="shared" si="75"/>
        <v>160000</v>
      </c>
      <c r="FW20" s="65">
        <f t="shared" si="75"/>
        <v>160000</v>
      </c>
      <c r="FX20" s="65">
        <f t="shared" si="75"/>
        <v>160000</v>
      </c>
      <c r="FY20" s="65">
        <f t="shared" si="75"/>
        <v>160000</v>
      </c>
      <c r="FZ20" s="65">
        <f t="shared" si="75"/>
        <v>160000</v>
      </c>
      <c r="GA20" s="65">
        <f t="shared" si="75"/>
        <v>160000</v>
      </c>
      <c r="GB20" s="65">
        <f t="shared" si="75"/>
        <v>160000</v>
      </c>
      <c r="GC20" s="65">
        <f t="shared" si="76"/>
        <v>160000</v>
      </c>
      <c r="GD20" s="65">
        <f t="shared" si="76"/>
        <v>160000</v>
      </c>
      <c r="GE20" s="65">
        <f t="shared" si="76"/>
        <v>160000</v>
      </c>
      <c r="GF20" s="65">
        <f t="shared" si="76"/>
        <v>160000</v>
      </c>
      <c r="GG20" s="65">
        <f t="shared" si="76"/>
        <v>160000</v>
      </c>
      <c r="GH20" s="65">
        <f t="shared" si="76"/>
        <v>160000</v>
      </c>
      <c r="GI20" s="65">
        <f t="shared" si="76"/>
        <v>160000</v>
      </c>
      <c r="GJ20" s="65">
        <f t="shared" si="76"/>
        <v>160000</v>
      </c>
      <c r="GK20" s="65">
        <f t="shared" si="76"/>
        <v>160000</v>
      </c>
      <c r="GL20" s="65">
        <f t="shared" si="76"/>
        <v>160000</v>
      </c>
      <c r="GM20" s="65">
        <f t="shared" si="77"/>
        <v>160000</v>
      </c>
      <c r="GN20" s="65">
        <f t="shared" si="77"/>
        <v>160000</v>
      </c>
      <c r="GO20" s="65">
        <f t="shared" si="77"/>
        <v>160000</v>
      </c>
      <c r="GP20" s="65">
        <f t="shared" si="77"/>
        <v>160000</v>
      </c>
      <c r="GQ20" s="65">
        <f t="shared" si="77"/>
        <v>160000</v>
      </c>
      <c r="GR20" s="65">
        <f t="shared" si="77"/>
        <v>160000</v>
      </c>
      <c r="GS20" s="65">
        <f t="shared" si="77"/>
        <v>160000</v>
      </c>
      <c r="GT20" s="65">
        <f t="shared" si="77"/>
        <v>160000</v>
      </c>
      <c r="GU20" s="65">
        <f t="shared" si="77"/>
        <v>160000</v>
      </c>
      <c r="GV20" s="65">
        <f t="shared" si="77"/>
        <v>160000</v>
      </c>
      <c r="GW20" s="65">
        <f t="shared" si="77"/>
        <v>160000</v>
      </c>
      <c r="GX20" s="65">
        <f t="shared" si="77"/>
        <v>160000</v>
      </c>
      <c r="GY20" s="68">
        <f t="shared" si="20"/>
        <v>-40000</v>
      </c>
    </row>
    <row r="21" spans="1:207" s="58" customFormat="1" ht="18.75">
      <c r="A21" s="57"/>
      <c r="B21" s="129"/>
      <c r="C21" s="48" t="s">
        <v>125</v>
      </c>
      <c r="D21" s="48"/>
      <c r="E21" s="48"/>
      <c r="F21" s="48"/>
      <c r="G21" s="59"/>
      <c r="H21" s="49"/>
      <c r="I21" s="49"/>
      <c r="J21" s="114"/>
      <c r="K21" s="114"/>
      <c r="L21" s="133"/>
      <c r="M21" s="117"/>
      <c r="N21" s="136">
        <f>SUBTOTAL(9,N22:N22)</f>
        <v>350000</v>
      </c>
      <c r="O21" s="136">
        <f>SUBTOTAL(9,O22:O22)</f>
        <v>350000</v>
      </c>
      <c r="P21" s="136">
        <f>SUBTOTAL(9,P22:P22)</f>
        <v>52500</v>
      </c>
      <c r="Q21" s="106">
        <f>O21/N21</f>
        <v>1</v>
      </c>
      <c r="R21" s="51">
        <f>P21/N21</f>
        <v>0.15</v>
      </c>
      <c r="S21" s="52">
        <f>R21-Q21</f>
        <v>-0.85</v>
      </c>
      <c r="T21" s="53"/>
      <c r="U21" s="54"/>
      <c r="V21" s="54"/>
      <c r="W21" s="55"/>
      <c r="X21" s="56"/>
      <c r="Y21" s="54"/>
      <c r="Z21" s="54"/>
      <c r="AA21" s="55"/>
      <c r="AB21" s="56"/>
      <c r="AC21" s="54"/>
      <c r="AD21" s="54"/>
      <c r="AE21" s="55"/>
      <c r="AF21" s="61"/>
      <c r="AG21" s="54"/>
      <c r="AH21" s="54"/>
      <c r="AI21" s="55"/>
      <c r="AJ21" s="61"/>
      <c r="AK21" s="54"/>
      <c r="AL21" s="54"/>
      <c r="AM21" s="55"/>
      <c r="AN21" s="61"/>
      <c r="AO21" s="54"/>
      <c r="AP21" s="54"/>
      <c r="AQ21" s="55"/>
      <c r="AS21" s="5" t="e">
        <f t="shared" si="27"/>
        <v>#REF!</v>
      </c>
      <c r="AT21" s="64">
        <f t="shared" ref="AT21:BY21" si="86">SUBTOTAL(9,AT22:AT22)</f>
        <v>0</v>
      </c>
      <c r="AU21" s="64">
        <f t="shared" si="86"/>
        <v>0</v>
      </c>
      <c r="AV21" s="64">
        <f t="shared" si="86"/>
        <v>0</v>
      </c>
      <c r="AW21" s="64">
        <f t="shared" si="86"/>
        <v>0</v>
      </c>
      <c r="AX21" s="64">
        <f t="shared" si="86"/>
        <v>0</v>
      </c>
      <c r="AY21" s="64">
        <f t="shared" si="86"/>
        <v>0</v>
      </c>
      <c r="AZ21" s="64">
        <f t="shared" si="86"/>
        <v>0</v>
      </c>
      <c r="BA21" s="64">
        <f t="shared" si="86"/>
        <v>0</v>
      </c>
      <c r="BB21" s="64">
        <f t="shared" si="86"/>
        <v>0</v>
      </c>
      <c r="BC21" s="64">
        <f t="shared" si="86"/>
        <v>0</v>
      </c>
      <c r="BD21" s="64">
        <f t="shared" si="86"/>
        <v>52500</v>
      </c>
      <c r="BE21" s="64">
        <f t="shared" si="86"/>
        <v>52500</v>
      </c>
      <c r="BF21" s="64">
        <f t="shared" si="86"/>
        <v>52500</v>
      </c>
      <c r="BG21" s="64">
        <f t="shared" si="86"/>
        <v>122499.99999999999</v>
      </c>
      <c r="BH21" s="64">
        <f t="shared" si="86"/>
        <v>122499.99999999999</v>
      </c>
      <c r="BI21" s="64">
        <f t="shared" si="86"/>
        <v>122499.99999999999</v>
      </c>
      <c r="BJ21" s="64">
        <f t="shared" si="86"/>
        <v>175000</v>
      </c>
      <c r="BK21" s="64">
        <f t="shared" si="86"/>
        <v>210000</v>
      </c>
      <c r="BL21" s="64">
        <f t="shared" si="86"/>
        <v>210000</v>
      </c>
      <c r="BM21" s="64">
        <f t="shared" si="86"/>
        <v>280000</v>
      </c>
      <c r="BN21" s="64">
        <f t="shared" si="86"/>
        <v>280000</v>
      </c>
      <c r="BO21" s="64">
        <f t="shared" si="86"/>
        <v>280000</v>
      </c>
      <c r="BP21" s="64">
        <f t="shared" si="86"/>
        <v>280000</v>
      </c>
      <c r="BQ21" s="64">
        <f t="shared" si="86"/>
        <v>280000</v>
      </c>
      <c r="BR21" s="64">
        <f t="shared" si="86"/>
        <v>280000</v>
      </c>
      <c r="BS21" s="64">
        <f t="shared" si="86"/>
        <v>280000</v>
      </c>
      <c r="BT21" s="64">
        <f t="shared" si="86"/>
        <v>280000</v>
      </c>
      <c r="BU21" s="64">
        <f t="shared" si="86"/>
        <v>280000</v>
      </c>
      <c r="BV21" s="64">
        <f t="shared" si="86"/>
        <v>280000</v>
      </c>
      <c r="BW21" s="64">
        <f t="shared" si="86"/>
        <v>280000</v>
      </c>
      <c r="BX21" s="64">
        <f t="shared" si="86"/>
        <v>280000</v>
      </c>
      <c r="BY21" s="64">
        <f t="shared" si="86"/>
        <v>280000</v>
      </c>
      <c r="BZ21" s="64">
        <f t="shared" ref="BZ21:CS21" si="87">SUBTOTAL(9,BZ22:BZ22)</f>
        <v>280000</v>
      </c>
      <c r="CA21" s="64">
        <f t="shared" si="87"/>
        <v>280000</v>
      </c>
      <c r="CB21" s="64">
        <f t="shared" si="87"/>
        <v>280000</v>
      </c>
      <c r="CC21" s="64">
        <f t="shared" si="87"/>
        <v>280000</v>
      </c>
      <c r="CD21" s="64">
        <f t="shared" si="87"/>
        <v>280000</v>
      </c>
      <c r="CE21" s="64">
        <f t="shared" si="87"/>
        <v>280000</v>
      </c>
      <c r="CF21" s="64">
        <f t="shared" si="87"/>
        <v>280000</v>
      </c>
      <c r="CG21" s="64">
        <f t="shared" si="87"/>
        <v>280000</v>
      </c>
      <c r="CH21" s="64">
        <f t="shared" si="87"/>
        <v>280000</v>
      </c>
      <c r="CI21" s="64">
        <f t="shared" si="87"/>
        <v>280000</v>
      </c>
      <c r="CJ21" s="64">
        <f t="shared" si="87"/>
        <v>280000</v>
      </c>
      <c r="CK21" s="64">
        <f t="shared" si="87"/>
        <v>280000</v>
      </c>
      <c r="CL21" s="64">
        <f t="shared" si="87"/>
        <v>280000</v>
      </c>
      <c r="CM21" s="64">
        <f t="shared" si="87"/>
        <v>280000</v>
      </c>
      <c r="CN21" s="64">
        <f t="shared" si="87"/>
        <v>280000</v>
      </c>
      <c r="CO21" s="64">
        <f t="shared" si="87"/>
        <v>280000</v>
      </c>
      <c r="CP21" s="64">
        <f t="shared" si="87"/>
        <v>280000</v>
      </c>
      <c r="CQ21" s="64">
        <f t="shared" si="87"/>
        <v>280000</v>
      </c>
      <c r="CR21" s="64">
        <f t="shared" si="87"/>
        <v>280000</v>
      </c>
      <c r="CS21" s="64">
        <f t="shared" si="87"/>
        <v>280000</v>
      </c>
      <c r="CT21" s="68">
        <f t="shared" si="14"/>
        <v>-70000</v>
      </c>
      <c r="CW21" s="64">
        <f t="shared" ref="CW21:EB21" si="88">SUBTOTAL(9,CW22:CW22)</f>
        <v>0</v>
      </c>
      <c r="CX21" s="64">
        <f t="shared" si="88"/>
        <v>0</v>
      </c>
      <c r="CY21" s="64">
        <f t="shared" si="88"/>
        <v>0</v>
      </c>
      <c r="CZ21" s="64">
        <f t="shared" si="88"/>
        <v>0</v>
      </c>
      <c r="DA21" s="64">
        <f t="shared" si="88"/>
        <v>0</v>
      </c>
      <c r="DB21" s="64">
        <f t="shared" si="88"/>
        <v>0</v>
      </c>
      <c r="DC21" s="64">
        <f t="shared" si="88"/>
        <v>0</v>
      </c>
      <c r="DD21" s="64">
        <f t="shared" si="88"/>
        <v>0</v>
      </c>
      <c r="DE21" s="64">
        <f t="shared" si="88"/>
        <v>0</v>
      </c>
      <c r="DF21" s="64">
        <f t="shared" si="88"/>
        <v>0</v>
      </c>
      <c r="DG21" s="64">
        <f t="shared" si="88"/>
        <v>0</v>
      </c>
      <c r="DH21" s="64">
        <f t="shared" si="88"/>
        <v>0</v>
      </c>
      <c r="DI21" s="64">
        <f t="shared" si="88"/>
        <v>0</v>
      </c>
      <c r="DJ21" s="64">
        <f t="shared" si="88"/>
        <v>0</v>
      </c>
      <c r="DK21" s="64">
        <f t="shared" si="88"/>
        <v>0</v>
      </c>
      <c r="DL21" s="64">
        <f t="shared" si="88"/>
        <v>0</v>
      </c>
      <c r="DM21" s="64">
        <f t="shared" si="88"/>
        <v>0</v>
      </c>
      <c r="DN21" s="64">
        <f t="shared" si="88"/>
        <v>0</v>
      </c>
      <c r="DO21" s="64">
        <f t="shared" si="88"/>
        <v>0</v>
      </c>
      <c r="DP21" s="64">
        <f t="shared" si="88"/>
        <v>52500</v>
      </c>
      <c r="DQ21" s="64">
        <f t="shared" si="88"/>
        <v>52500</v>
      </c>
      <c r="DR21" s="64">
        <f t="shared" si="88"/>
        <v>122499.99999999999</v>
      </c>
      <c r="DS21" s="64">
        <f t="shared" si="88"/>
        <v>122499.99999999999</v>
      </c>
      <c r="DT21" s="64">
        <f t="shared" si="88"/>
        <v>122499.99999999999</v>
      </c>
      <c r="DU21" s="64">
        <f t="shared" si="88"/>
        <v>175000</v>
      </c>
      <c r="DV21" s="64">
        <f t="shared" si="88"/>
        <v>175000</v>
      </c>
      <c r="DW21" s="64">
        <f t="shared" si="88"/>
        <v>210000</v>
      </c>
      <c r="DX21" s="64">
        <f t="shared" si="88"/>
        <v>210000</v>
      </c>
      <c r="DY21" s="64">
        <f t="shared" si="88"/>
        <v>280000</v>
      </c>
      <c r="DZ21" s="64">
        <f t="shared" si="88"/>
        <v>280000</v>
      </c>
      <c r="EA21" s="64">
        <f t="shared" si="88"/>
        <v>280000</v>
      </c>
      <c r="EB21" s="64">
        <f t="shared" si="88"/>
        <v>280000</v>
      </c>
      <c r="EC21" s="64">
        <f t="shared" ref="EC21:EV21" si="89">SUBTOTAL(9,EC22:EC22)</f>
        <v>280000</v>
      </c>
      <c r="ED21" s="64">
        <f t="shared" si="89"/>
        <v>280000</v>
      </c>
      <c r="EE21" s="64">
        <f t="shared" si="89"/>
        <v>280000</v>
      </c>
      <c r="EF21" s="64">
        <f t="shared" si="89"/>
        <v>280000</v>
      </c>
      <c r="EG21" s="64">
        <f t="shared" si="89"/>
        <v>280000</v>
      </c>
      <c r="EH21" s="64">
        <f t="shared" si="89"/>
        <v>280000</v>
      </c>
      <c r="EI21" s="64">
        <f t="shared" si="89"/>
        <v>280000</v>
      </c>
      <c r="EJ21" s="64">
        <f t="shared" si="89"/>
        <v>280000</v>
      </c>
      <c r="EK21" s="64">
        <f t="shared" si="89"/>
        <v>280000</v>
      </c>
      <c r="EL21" s="64">
        <f t="shared" si="89"/>
        <v>280000</v>
      </c>
      <c r="EM21" s="64">
        <f t="shared" si="89"/>
        <v>280000</v>
      </c>
      <c r="EN21" s="64">
        <f t="shared" si="89"/>
        <v>280000</v>
      </c>
      <c r="EO21" s="64">
        <f t="shared" si="89"/>
        <v>280000</v>
      </c>
      <c r="EP21" s="64">
        <f t="shared" si="89"/>
        <v>280000</v>
      </c>
      <c r="EQ21" s="64">
        <f t="shared" si="89"/>
        <v>280000</v>
      </c>
      <c r="ER21" s="64">
        <f t="shared" si="89"/>
        <v>280000</v>
      </c>
      <c r="ES21" s="64">
        <f t="shared" si="89"/>
        <v>280000</v>
      </c>
      <c r="ET21" s="64">
        <f t="shared" si="89"/>
        <v>280000</v>
      </c>
      <c r="EU21" s="64">
        <f t="shared" si="89"/>
        <v>280000</v>
      </c>
      <c r="EV21" s="64">
        <f t="shared" si="89"/>
        <v>280000</v>
      </c>
      <c r="EW21" s="68">
        <f t="shared" si="17"/>
        <v>-70000</v>
      </c>
      <c r="EY21" s="64">
        <f t="shared" ref="EY21:GD21" si="90">SUBTOTAL(9,EY22:EY22)</f>
        <v>0</v>
      </c>
      <c r="EZ21" s="64">
        <f t="shared" si="90"/>
        <v>0</v>
      </c>
      <c r="FA21" s="64">
        <f t="shared" si="90"/>
        <v>0</v>
      </c>
      <c r="FB21" s="64">
        <f t="shared" si="90"/>
        <v>0</v>
      </c>
      <c r="FC21" s="64">
        <f t="shared" si="90"/>
        <v>0</v>
      </c>
      <c r="FD21" s="64">
        <f t="shared" si="90"/>
        <v>0</v>
      </c>
      <c r="FE21" s="64">
        <f t="shared" si="90"/>
        <v>0</v>
      </c>
      <c r="FF21" s="64">
        <f t="shared" si="90"/>
        <v>0</v>
      </c>
      <c r="FG21" s="64">
        <f t="shared" si="90"/>
        <v>0</v>
      </c>
      <c r="FH21" s="64">
        <f t="shared" si="90"/>
        <v>0</v>
      </c>
      <c r="FI21" s="64">
        <f t="shared" si="90"/>
        <v>0</v>
      </c>
      <c r="FJ21" s="64">
        <f t="shared" si="90"/>
        <v>0</v>
      </c>
      <c r="FK21" s="64">
        <f t="shared" si="90"/>
        <v>0</v>
      </c>
      <c r="FL21" s="64">
        <f t="shared" si="90"/>
        <v>0</v>
      </c>
      <c r="FM21" s="64">
        <f t="shared" si="90"/>
        <v>0</v>
      </c>
      <c r="FN21" s="64">
        <f t="shared" si="90"/>
        <v>0</v>
      </c>
      <c r="FO21" s="64">
        <f t="shared" si="90"/>
        <v>0</v>
      </c>
      <c r="FP21" s="64">
        <f t="shared" si="90"/>
        <v>0</v>
      </c>
      <c r="FQ21" s="64">
        <f t="shared" si="90"/>
        <v>0</v>
      </c>
      <c r="FR21" s="64">
        <f t="shared" si="90"/>
        <v>52500</v>
      </c>
      <c r="FS21" s="64">
        <f t="shared" si="90"/>
        <v>52500</v>
      </c>
      <c r="FT21" s="64">
        <f t="shared" si="90"/>
        <v>52500</v>
      </c>
      <c r="FU21" s="64">
        <f t="shared" si="90"/>
        <v>52500</v>
      </c>
      <c r="FV21" s="64">
        <f t="shared" si="90"/>
        <v>52500</v>
      </c>
      <c r="FW21" s="64">
        <f t="shared" si="90"/>
        <v>52500</v>
      </c>
      <c r="FX21" s="64">
        <f t="shared" si="90"/>
        <v>52500</v>
      </c>
      <c r="FY21" s="64">
        <f t="shared" si="90"/>
        <v>52500</v>
      </c>
      <c r="FZ21" s="64">
        <f t="shared" si="90"/>
        <v>52500</v>
      </c>
      <c r="GA21" s="64">
        <f t="shared" si="90"/>
        <v>52500</v>
      </c>
      <c r="GB21" s="64">
        <f t="shared" si="90"/>
        <v>52500</v>
      </c>
      <c r="GC21" s="64">
        <f t="shared" si="90"/>
        <v>52500</v>
      </c>
      <c r="GD21" s="64">
        <f t="shared" si="90"/>
        <v>52500</v>
      </c>
      <c r="GE21" s="64">
        <f t="shared" ref="GE21:GX21" si="91">SUBTOTAL(9,GE22:GE22)</f>
        <v>52500</v>
      </c>
      <c r="GF21" s="64">
        <f t="shared" si="91"/>
        <v>52500</v>
      </c>
      <c r="GG21" s="64">
        <f t="shared" si="91"/>
        <v>52500</v>
      </c>
      <c r="GH21" s="64">
        <f t="shared" si="91"/>
        <v>52500</v>
      </c>
      <c r="GI21" s="64">
        <f t="shared" si="91"/>
        <v>52500</v>
      </c>
      <c r="GJ21" s="64">
        <f t="shared" si="91"/>
        <v>52500</v>
      </c>
      <c r="GK21" s="64">
        <f t="shared" si="91"/>
        <v>52500</v>
      </c>
      <c r="GL21" s="64">
        <f t="shared" si="91"/>
        <v>52500</v>
      </c>
      <c r="GM21" s="64">
        <f t="shared" si="91"/>
        <v>52500</v>
      </c>
      <c r="GN21" s="64">
        <f t="shared" si="91"/>
        <v>52500</v>
      </c>
      <c r="GO21" s="64">
        <f t="shared" si="91"/>
        <v>52500</v>
      </c>
      <c r="GP21" s="64">
        <f t="shared" si="91"/>
        <v>52500</v>
      </c>
      <c r="GQ21" s="64">
        <f t="shared" si="91"/>
        <v>52500</v>
      </c>
      <c r="GR21" s="64">
        <f t="shared" si="91"/>
        <v>52500</v>
      </c>
      <c r="GS21" s="64">
        <f t="shared" si="91"/>
        <v>52500</v>
      </c>
      <c r="GT21" s="64">
        <f t="shared" si="91"/>
        <v>52500</v>
      </c>
      <c r="GU21" s="64">
        <f t="shared" si="91"/>
        <v>52500</v>
      </c>
      <c r="GV21" s="64">
        <f t="shared" si="91"/>
        <v>52500</v>
      </c>
      <c r="GW21" s="64">
        <f t="shared" si="91"/>
        <v>52500</v>
      </c>
      <c r="GX21" s="64">
        <f t="shared" si="91"/>
        <v>52500</v>
      </c>
      <c r="GY21" s="68">
        <f t="shared" si="20"/>
        <v>0</v>
      </c>
    </row>
    <row r="22" spans="1:207" ht="45" outlineLevel="1">
      <c r="A22" s="28" t="str">
        <f>IF(H22="",LEN(G22)-LEN(TRIM(G22)),"")</f>
        <v/>
      </c>
      <c r="B22" s="128" t="s">
        <v>95</v>
      </c>
      <c r="C22" s="24" t="s">
        <v>126</v>
      </c>
      <c r="D22" s="24" t="s">
        <v>127</v>
      </c>
      <c r="E22" s="24" t="s">
        <v>127</v>
      </c>
      <c r="F22" s="137" t="s">
        <v>128</v>
      </c>
      <c r="G22" s="112" t="s">
        <v>107</v>
      </c>
      <c r="H22" s="15" t="s">
        <v>108</v>
      </c>
      <c r="I22" s="15" t="s">
        <v>129</v>
      </c>
      <c r="J22" s="131" t="s">
        <v>109</v>
      </c>
      <c r="K22" s="115" t="s">
        <v>128</v>
      </c>
      <c r="L22" s="134">
        <f>N22/$N$14</f>
        <v>0.46052631578947367</v>
      </c>
      <c r="M22" s="116" t="s">
        <v>85</v>
      </c>
      <c r="N22" s="119">
        <v>350000</v>
      </c>
      <c r="O22" s="119">
        <f t="shared" ref="O22" si="92">N22*Q22</f>
        <v>350000</v>
      </c>
      <c r="P22" s="119">
        <f>$N22*R22</f>
        <v>52500</v>
      </c>
      <c r="Q22" s="107">
        <f>IF(U22&lt;=$G$2,VLOOKUP($M22,$G$5:$S$7,3,FALSE),0)+IF(Y22&lt;=$G$2,VLOOKUP($M22,$G$5:$S$7,5,FALSE),0)+IF(AC22&lt;=$G$2,VLOOKUP($M22,$G$5:$S$7,7,FALSE),0)+IF(AG22&lt;=$G$2,VLOOKUP($M22,$G$5:$S$7,9,FALSE),0)+IF(AO22&lt;=$G$2,VLOOKUP($M22,$G$5:$S$7,11,FALSE),0)+IF(AK22&lt;=$G$2,VLOOKUP($M22,$G$5:$S$7,13,FALSE),0)</f>
        <v>1</v>
      </c>
      <c r="R22" s="22">
        <f>IF(W22&lt;=$G$2,VLOOKUP($M22,$G$5:$S$7,3,FALSE),0)+IF(AA22&lt;=$G$2,VLOOKUP($M22,$G$5:$S$7,5,FALSE),0)+IF(AE22&lt;=$G$2,VLOOKUP($M22,$G$5:$S$7,7,FALSE),0)+IF(AI22&lt;=$G$2,VLOOKUP($M22,$G$5:$S$7,9,FALSE),0)+IF(AQ22&lt;=$G$2,VLOOKUP($M22,$G$5:$S$7,11,FALSE),0)+IF(AM22&lt;=$G$2,VLOOKUP($M22,$G$5:$S$7,13,FALSE),0)</f>
        <v>0.15</v>
      </c>
      <c r="S22" s="32">
        <f>R22-Q22</f>
        <v>-0.85</v>
      </c>
      <c r="T22" s="35" t="s">
        <v>86</v>
      </c>
      <c r="U22" s="23">
        <v>44423</v>
      </c>
      <c r="V22" s="23">
        <v>44484</v>
      </c>
      <c r="W22" s="36">
        <f>V22</f>
        <v>44484</v>
      </c>
      <c r="X22" s="38" t="s">
        <v>87</v>
      </c>
      <c r="Y22" s="23">
        <v>44438</v>
      </c>
      <c r="Z22" s="23">
        <v>44499</v>
      </c>
      <c r="AA22" s="36" t="s">
        <v>44</v>
      </c>
      <c r="AB22" s="38" t="s">
        <v>88</v>
      </c>
      <c r="AC22" s="23">
        <v>44460</v>
      </c>
      <c r="AD22" s="23">
        <v>44521</v>
      </c>
      <c r="AE22" s="36" t="s">
        <v>44</v>
      </c>
      <c r="AF22" s="62" t="s">
        <v>89</v>
      </c>
      <c r="AG22" s="130">
        <v>44469</v>
      </c>
      <c r="AH22" s="130">
        <v>44530</v>
      </c>
      <c r="AI22" s="36" t="s">
        <v>44</v>
      </c>
      <c r="AJ22" s="63" t="s">
        <v>90</v>
      </c>
      <c r="AK22" s="130">
        <v>44474</v>
      </c>
      <c r="AL22" s="130">
        <v>44535</v>
      </c>
      <c r="AM22" s="36" t="s">
        <v>44</v>
      </c>
      <c r="AN22" s="63" t="s">
        <v>91</v>
      </c>
      <c r="AO22" s="130">
        <v>44484</v>
      </c>
      <c r="AP22" s="130">
        <v>44545</v>
      </c>
      <c r="AQ22" s="36" t="s">
        <v>44</v>
      </c>
      <c r="AS22" s="5" t="e">
        <f t="shared" si="27"/>
        <v>#REF!</v>
      </c>
      <c r="AT22" s="65">
        <f t="shared" ref="AT22:BY22" si="93">(IF($U22&lt;=AT$8,VLOOKUP($M22,$G$5:$S$7,3,FALSE),0)+IF($Y22&lt;=AT$8,VLOOKUP($M22,$G$5:$S$7,5,FALSE),0)+IF($AC22&lt;=AT$8,VLOOKUP($M22,$G$5:$S$7,7,FALSE),0)+IF($AG22&lt;=AT$8,VLOOKUP($M22,$G$5:$S$7,9,FALSE),0)+IF($AO22&lt;=AT$8,VLOOKUP($M22,$G$5:$S$7,11,FALSE),0))*$N22</f>
        <v>0</v>
      </c>
      <c r="AU22" s="65">
        <f t="shared" si="93"/>
        <v>0</v>
      </c>
      <c r="AV22" s="65">
        <f t="shared" si="93"/>
        <v>0</v>
      </c>
      <c r="AW22" s="65">
        <f t="shared" si="93"/>
        <v>0</v>
      </c>
      <c r="AX22" s="65">
        <f t="shared" si="93"/>
        <v>0</v>
      </c>
      <c r="AY22" s="65">
        <f t="shared" si="93"/>
        <v>0</v>
      </c>
      <c r="AZ22" s="65">
        <f t="shared" si="93"/>
        <v>0</v>
      </c>
      <c r="BA22" s="65">
        <f t="shared" si="93"/>
        <v>0</v>
      </c>
      <c r="BB22" s="65">
        <f t="shared" si="93"/>
        <v>0</v>
      </c>
      <c r="BC22" s="65">
        <f t="shared" si="93"/>
        <v>0</v>
      </c>
      <c r="BD22" s="65">
        <f t="shared" si="93"/>
        <v>52500</v>
      </c>
      <c r="BE22" s="65">
        <f t="shared" si="93"/>
        <v>52500</v>
      </c>
      <c r="BF22" s="65">
        <f t="shared" si="93"/>
        <v>52500</v>
      </c>
      <c r="BG22" s="65">
        <f t="shared" si="93"/>
        <v>122499.99999999999</v>
      </c>
      <c r="BH22" s="65">
        <f t="shared" si="93"/>
        <v>122499.99999999999</v>
      </c>
      <c r="BI22" s="65">
        <f t="shared" si="93"/>
        <v>122499.99999999999</v>
      </c>
      <c r="BJ22" s="65">
        <f t="shared" si="93"/>
        <v>175000</v>
      </c>
      <c r="BK22" s="65">
        <f t="shared" si="93"/>
        <v>210000</v>
      </c>
      <c r="BL22" s="65">
        <f t="shared" si="93"/>
        <v>210000</v>
      </c>
      <c r="BM22" s="65">
        <f t="shared" si="93"/>
        <v>280000</v>
      </c>
      <c r="BN22" s="65">
        <f t="shared" si="93"/>
        <v>280000</v>
      </c>
      <c r="BO22" s="65">
        <f t="shared" si="93"/>
        <v>280000</v>
      </c>
      <c r="BP22" s="65">
        <f t="shared" si="93"/>
        <v>280000</v>
      </c>
      <c r="BQ22" s="65">
        <f t="shared" si="93"/>
        <v>280000</v>
      </c>
      <c r="BR22" s="65">
        <f t="shared" si="93"/>
        <v>280000</v>
      </c>
      <c r="BS22" s="65">
        <f t="shared" si="93"/>
        <v>280000</v>
      </c>
      <c r="BT22" s="65">
        <f t="shared" si="93"/>
        <v>280000</v>
      </c>
      <c r="BU22" s="65">
        <f t="shared" si="93"/>
        <v>280000</v>
      </c>
      <c r="BV22" s="65">
        <f t="shared" si="93"/>
        <v>280000</v>
      </c>
      <c r="BW22" s="65">
        <f t="shared" si="93"/>
        <v>280000</v>
      </c>
      <c r="BX22" s="65">
        <f t="shared" si="93"/>
        <v>280000</v>
      </c>
      <c r="BY22" s="65">
        <f t="shared" si="93"/>
        <v>280000</v>
      </c>
      <c r="BZ22" s="65">
        <f t="shared" ref="BZ22:CS22" si="94">(IF($U22&lt;=BZ$8,VLOOKUP($M22,$G$5:$S$7,3,FALSE),0)+IF($Y22&lt;=BZ$8,VLOOKUP($M22,$G$5:$S$7,5,FALSE),0)+IF($AC22&lt;=BZ$8,VLOOKUP($M22,$G$5:$S$7,7,FALSE),0)+IF($AG22&lt;=BZ$8,VLOOKUP($M22,$G$5:$S$7,9,FALSE),0)+IF($AO22&lt;=BZ$8,VLOOKUP($M22,$G$5:$S$7,11,FALSE),0))*$N22</f>
        <v>280000</v>
      </c>
      <c r="CA22" s="65">
        <f t="shared" si="94"/>
        <v>280000</v>
      </c>
      <c r="CB22" s="65">
        <f t="shared" si="94"/>
        <v>280000</v>
      </c>
      <c r="CC22" s="65">
        <f t="shared" si="94"/>
        <v>280000</v>
      </c>
      <c r="CD22" s="65">
        <f t="shared" si="94"/>
        <v>280000</v>
      </c>
      <c r="CE22" s="65">
        <f t="shared" si="94"/>
        <v>280000</v>
      </c>
      <c r="CF22" s="65">
        <f t="shared" si="94"/>
        <v>280000</v>
      </c>
      <c r="CG22" s="65">
        <f t="shared" si="94"/>
        <v>280000</v>
      </c>
      <c r="CH22" s="65">
        <f t="shared" si="94"/>
        <v>280000</v>
      </c>
      <c r="CI22" s="65">
        <f t="shared" si="94"/>
        <v>280000</v>
      </c>
      <c r="CJ22" s="65">
        <f t="shared" si="94"/>
        <v>280000</v>
      </c>
      <c r="CK22" s="65">
        <f t="shared" si="94"/>
        <v>280000</v>
      </c>
      <c r="CL22" s="65">
        <f t="shared" si="94"/>
        <v>280000</v>
      </c>
      <c r="CM22" s="65">
        <f t="shared" si="94"/>
        <v>280000</v>
      </c>
      <c r="CN22" s="65">
        <f t="shared" si="94"/>
        <v>280000</v>
      </c>
      <c r="CO22" s="65">
        <f t="shared" si="94"/>
        <v>280000</v>
      </c>
      <c r="CP22" s="65">
        <f t="shared" si="94"/>
        <v>280000</v>
      </c>
      <c r="CQ22" s="65">
        <f t="shared" si="94"/>
        <v>280000</v>
      </c>
      <c r="CR22" s="65">
        <f t="shared" si="94"/>
        <v>280000</v>
      </c>
      <c r="CS22" s="65">
        <f t="shared" si="94"/>
        <v>280000</v>
      </c>
      <c r="CT22" s="68">
        <f t="shared" si="14"/>
        <v>-70000</v>
      </c>
      <c r="CW22" s="65">
        <f t="shared" ref="CW22:EB22" si="95">(IF($V22&lt;=CW$8,VLOOKUP($M22,$G$5:$S$7,3,FALSE),0)+IF($Z22&lt;=CW$8,VLOOKUP($M22,$G$5:$S$7,5,FALSE),0)+IF($AD22&lt;=CW$8,VLOOKUP($M22,$G$5:$S$7,7,FALSE),0)+IF($AH22&lt;=CW$8,VLOOKUP($M22,$G$5:$S$7,9,FALSE),0)+IF($AP22&lt;=CW$8,VLOOKUP($M22,$G$5:$S$7,11,FALSE),0))*$N22</f>
        <v>0</v>
      </c>
      <c r="CX22" s="65">
        <f t="shared" si="95"/>
        <v>0</v>
      </c>
      <c r="CY22" s="65">
        <f t="shared" si="95"/>
        <v>0</v>
      </c>
      <c r="CZ22" s="65">
        <f t="shared" si="95"/>
        <v>0</v>
      </c>
      <c r="DA22" s="65">
        <f t="shared" si="95"/>
        <v>0</v>
      </c>
      <c r="DB22" s="65">
        <f t="shared" si="95"/>
        <v>0</v>
      </c>
      <c r="DC22" s="65">
        <f t="shared" si="95"/>
        <v>0</v>
      </c>
      <c r="DD22" s="65">
        <f t="shared" si="95"/>
        <v>0</v>
      </c>
      <c r="DE22" s="65">
        <f t="shared" si="95"/>
        <v>0</v>
      </c>
      <c r="DF22" s="65">
        <f t="shared" si="95"/>
        <v>0</v>
      </c>
      <c r="DG22" s="65">
        <f t="shared" si="95"/>
        <v>0</v>
      </c>
      <c r="DH22" s="65">
        <f t="shared" si="95"/>
        <v>0</v>
      </c>
      <c r="DI22" s="65">
        <f t="shared" si="95"/>
        <v>0</v>
      </c>
      <c r="DJ22" s="65">
        <f t="shared" si="95"/>
        <v>0</v>
      </c>
      <c r="DK22" s="65">
        <f t="shared" si="95"/>
        <v>0</v>
      </c>
      <c r="DL22" s="65">
        <f t="shared" si="95"/>
        <v>0</v>
      </c>
      <c r="DM22" s="65">
        <f t="shared" si="95"/>
        <v>0</v>
      </c>
      <c r="DN22" s="65">
        <f t="shared" si="95"/>
        <v>0</v>
      </c>
      <c r="DO22" s="65">
        <f t="shared" si="95"/>
        <v>0</v>
      </c>
      <c r="DP22" s="65">
        <f t="shared" si="95"/>
        <v>52500</v>
      </c>
      <c r="DQ22" s="65">
        <f t="shared" si="95"/>
        <v>52500</v>
      </c>
      <c r="DR22" s="65">
        <f t="shared" si="95"/>
        <v>122499.99999999999</v>
      </c>
      <c r="DS22" s="65">
        <f t="shared" si="95"/>
        <v>122499.99999999999</v>
      </c>
      <c r="DT22" s="65">
        <f t="shared" si="95"/>
        <v>122499.99999999999</v>
      </c>
      <c r="DU22" s="65">
        <f t="shared" si="95"/>
        <v>175000</v>
      </c>
      <c r="DV22" s="65">
        <f t="shared" si="95"/>
        <v>175000</v>
      </c>
      <c r="DW22" s="65">
        <f t="shared" si="95"/>
        <v>210000</v>
      </c>
      <c r="DX22" s="65">
        <f t="shared" si="95"/>
        <v>210000</v>
      </c>
      <c r="DY22" s="65">
        <f t="shared" si="95"/>
        <v>280000</v>
      </c>
      <c r="DZ22" s="65">
        <f t="shared" si="95"/>
        <v>280000</v>
      </c>
      <c r="EA22" s="65">
        <f t="shared" si="95"/>
        <v>280000</v>
      </c>
      <c r="EB22" s="65">
        <f t="shared" si="95"/>
        <v>280000</v>
      </c>
      <c r="EC22" s="65">
        <f t="shared" ref="EC22:EV22" si="96">(IF($V22&lt;=EC$8,VLOOKUP($M22,$G$5:$S$7,3,FALSE),0)+IF($Z22&lt;=EC$8,VLOOKUP($M22,$G$5:$S$7,5,FALSE),0)+IF($AD22&lt;=EC$8,VLOOKUP($M22,$G$5:$S$7,7,FALSE),0)+IF($AH22&lt;=EC$8,VLOOKUP($M22,$G$5:$S$7,9,FALSE),0)+IF($AP22&lt;=EC$8,VLOOKUP($M22,$G$5:$S$7,11,FALSE),0))*$N22</f>
        <v>280000</v>
      </c>
      <c r="ED22" s="65">
        <f t="shared" si="96"/>
        <v>280000</v>
      </c>
      <c r="EE22" s="65">
        <f t="shared" si="96"/>
        <v>280000</v>
      </c>
      <c r="EF22" s="65">
        <f t="shared" si="96"/>
        <v>280000</v>
      </c>
      <c r="EG22" s="65">
        <f t="shared" si="96"/>
        <v>280000</v>
      </c>
      <c r="EH22" s="65">
        <f t="shared" si="96"/>
        <v>280000</v>
      </c>
      <c r="EI22" s="65">
        <f t="shared" si="96"/>
        <v>280000</v>
      </c>
      <c r="EJ22" s="65">
        <f t="shared" si="96"/>
        <v>280000</v>
      </c>
      <c r="EK22" s="65">
        <f t="shared" si="96"/>
        <v>280000</v>
      </c>
      <c r="EL22" s="65">
        <f t="shared" si="96"/>
        <v>280000</v>
      </c>
      <c r="EM22" s="65">
        <f t="shared" si="96"/>
        <v>280000</v>
      </c>
      <c r="EN22" s="65">
        <f t="shared" si="96"/>
        <v>280000</v>
      </c>
      <c r="EO22" s="65">
        <f t="shared" si="96"/>
        <v>280000</v>
      </c>
      <c r="EP22" s="65">
        <f t="shared" si="96"/>
        <v>280000</v>
      </c>
      <c r="EQ22" s="65">
        <f t="shared" si="96"/>
        <v>280000</v>
      </c>
      <c r="ER22" s="65">
        <f t="shared" si="96"/>
        <v>280000</v>
      </c>
      <c r="ES22" s="65">
        <f t="shared" si="96"/>
        <v>280000</v>
      </c>
      <c r="ET22" s="65">
        <f t="shared" si="96"/>
        <v>280000</v>
      </c>
      <c r="EU22" s="65">
        <f t="shared" si="96"/>
        <v>280000</v>
      </c>
      <c r="EV22" s="65">
        <f t="shared" si="96"/>
        <v>280000</v>
      </c>
      <c r="EW22" s="68">
        <f t="shared" si="17"/>
        <v>-70000</v>
      </c>
      <c r="EY22" s="65">
        <f t="shared" ref="EY22:GD22" si="97">(IF($W22&lt;=EY$8,VLOOKUP($M22,$G$5:$S$7,3,FALSE),0)+IF($AA22&lt;=EY$8,VLOOKUP($M22,$G$5:$S$7,5,FALSE),0)+IF($AE22&lt;=EY$8,VLOOKUP($M22,$G$5:$S$7,7,FALSE),0)+IF($AI22&lt;=EY$8,VLOOKUP($M22,$G$5:$S$7,9,FALSE),0)+IF($AQ22&lt;=EY$8,VLOOKUP($M22,$G$5:$S$7,11,FALSE),0))*$N22</f>
        <v>0</v>
      </c>
      <c r="EZ22" s="65">
        <f t="shared" si="97"/>
        <v>0</v>
      </c>
      <c r="FA22" s="65">
        <f t="shared" si="97"/>
        <v>0</v>
      </c>
      <c r="FB22" s="65">
        <f t="shared" si="97"/>
        <v>0</v>
      </c>
      <c r="FC22" s="65">
        <f t="shared" si="97"/>
        <v>0</v>
      </c>
      <c r="FD22" s="65">
        <f t="shared" si="97"/>
        <v>0</v>
      </c>
      <c r="FE22" s="65">
        <f t="shared" si="97"/>
        <v>0</v>
      </c>
      <c r="FF22" s="65">
        <f t="shared" si="97"/>
        <v>0</v>
      </c>
      <c r="FG22" s="65">
        <f t="shared" si="97"/>
        <v>0</v>
      </c>
      <c r="FH22" s="65">
        <f t="shared" si="97"/>
        <v>0</v>
      </c>
      <c r="FI22" s="65">
        <f t="shared" si="97"/>
        <v>0</v>
      </c>
      <c r="FJ22" s="65">
        <f t="shared" si="97"/>
        <v>0</v>
      </c>
      <c r="FK22" s="65">
        <f t="shared" si="97"/>
        <v>0</v>
      </c>
      <c r="FL22" s="65">
        <f t="shared" si="97"/>
        <v>0</v>
      </c>
      <c r="FM22" s="65">
        <f t="shared" si="97"/>
        <v>0</v>
      </c>
      <c r="FN22" s="65">
        <f t="shared" si="97"/>
        <v>0</v>
      </c>
      <c r="FO22" s="65">
        <f t="shared" si="97"/>
        <v>0</v>
      </c>
      <c r="FP22" s="65">
        <f t="shared" si="97"/>
        <v>0</v>
      </c>
      <c r="FQ22" s="65">
        <f t="shared" si="97"/>
        <v>0</v>
      </c>
      <c r="FR22" s="65">
        <f t="shared" si="97"/>
        <v>52500</v>
      </c>
      <c r="FS22" s="65">
        <f t="shared" si="97"/>
        <v>52500</v>
      </c>
      <c r="FT22" s="65">
        <f t="shared" si="97"/>
        <v>52500</v>
      </c>
      <c r="FU22" s="65">
        <f t="shared" si="97"/>
        <v>52500</v>
      </c>
      <c r="FV22" s="65">
        <f t="shared" si="97"/>
        <v>52500</v>
      </c>
      <c r="FW22" s="65">
        <f t="shared" si="97"/>
        <v>52500</v>
      </c>
      <c r="FX22" s="65">
        <f t="shared" si="97"/>
        <v>52500</v>
      </c>
      <c r="FY22" s="65">
        <f t="shared" si="97"/>
        <v>52500</v>
      </c>
      <c r="FZ22" s="65">
        <f t="shared" si="97"/>
        <v>52500</v>
      </c>
      <c r="GA22" s="65">
        <f t="shared" si="97"/>
        <v>52500</v>
      </c>
      <c r="GB22" s="65">
        <f t="shared" si="97"/>
        <v>52500</v>
      </c>
      <c r="GC22" s="65">
        <f t="shared" si="97"/>
        <v>52500</v>
      </c>
      <c r="GD22" s="65">
        <f t="shared" si="97"/>
        <v>52500</v>
      </c>
      <c r="GE22" s="65">
        <f t="shared" ref="GE22:GX22" si="98">(IF($W22&lt;=GE$8,VLOOKUP($M22,$G$5:$S$7,3,FALSE),0)+IF($AA22&lt;=GE$8,VLOOKUP($M22,$G$5:$S$7,5,FALSE),0)+IF($AE22&lt;=GE$8,VLOOKUP($M22,$G$5:$S$7,7,FALSE),0)+IF($AI22&lt;=GE$8,VLOOKUP($M22,$G$5:$S$7,9,FALSE),0)+IF($AQ22&lt;=GE$8,VLOOKUP($M22,$G$5:$S$7,11,FALSE),0))*$N22</f>
        <v>52500</v>
      </c>
      <c r="GF22" s="65">
        <f t="shared" si="98"/>
        <v>52500</v>
      </c>
      <c r="GG22" s="65">
        <f t="shared" si="98"/>
        <v>52500</v>
      </c>
      <c r="GH22" s="65">
        <f t="shared" si="98"/>
        <v>52500</v>
      </c>
      <c r="GI22" s="65">
        <f t="shared" si="98"/>
        <v>52500</v>
      </c>
      <c r="GJ22" s="65">
        <f t="shared" si="98"/>
        <v>52500</v>
      </c>
      <c r="GK22" s="65">
        <f t="shared" si="98"/>
        <v>52500</v>
      </c>
      <c r="GL22" s="65">
        <f t="shared" si="98"/>
        <v>52500</v>
      </c>
      <c r="GM22" s="65">
        <f t="shared" si="98"/>
        <v>52500</v>
      </c>
      <c r="GN22" s="65">
        <f t="shared" si="98"/>
        <v>52500</v>
      </c>
      <c r="GO22" s="65">
        <f t="shared" si="98"/>
        <v>52500</v>
      </c>
      <c r="GP22" s="65">
        <f t="shared" si="98"/>
        <v>52500</v>
      </c>
      <c r="GQ22" s="65">
        <f t="shared" si="98"/>
        <v>52500</v>
      </c>
      <c r="GR22" s="65">
        <f t="shared" si="98"/>
        <v>52500</v>
      </c>
      <c r="GS22" s="65">
        <f t="shared" si="98"/>
        <v>52500</v>
      </c>
      <c r="GT22" s="65">
        <f t="shared" si="98"/>
        <v>52500</v>
      </c>
      <c r="GU22" s="65">
        <f t="shared" si="98"/>
        <v>52500</v>
      </c>
      <c r="GV22" s="65">
        <f t="shared" si="98"/>
        <v>52500</v>
      </c>
      <c r="GW22" s="65">
        <f t="shared" si="98"/>
        <v>52500</v>
      </c>
      <c r="GX22" s="65">
        <f t="shared" si="98"/>
        <v>52500</v>
      </c>
      <c r="GY22" s="68">
        <f t="shared" si="20"/>
        <v>0</v>
      </c>
    </row>
  </sheetData>
  <autoFilter ref="A10:AQ22"/>
  <mergeCells count="378">
    <mergeCell ref="R3:S3"/>
    <mergeCell ref="H3:I3"/>
    <mergeCell ref="J3:K3"/>
    <mergeCell ref="L3:M3"/>
    <mergeCell ref="N3:O3"/>
    <mergeCell ref="P3:Q3"/>
    <mergeCell ref="AF9:AI9"/>
    <mergeCell ref="AN9:AQ9"/>
    <mergeCell ref="AT8:AT10"/>
    <mergeCell ref="AJ9:AM9"/>
    <mergeCell ref="AA10:AA11"/>
    <mergeCell ref="AB10:AB11"/>
    <mergeCell ref="AC10:AC11"/>
    <mergeCell ref="AD10:AD11"/>
    <mergeCell ref="AE10:AE11"/>
    <mergeCell ref="AF10:AF11"/>
    <mergeCell ref="AG10:AG11"/>
    <mergeCell ref="AH10:AH11"/>
    <mergeCell ref="AI10:AI11"/>
    <mergeCell ref="AJ10:AJ11"/>
    <mergeCell ref="AK10:AK11"/>
    <mergeCell ref="AL10:AL11"/>
    <mergeCell ref="AN10:AN11"/>
    <mergeCell ref="AO10:AO11"/>
    <mergeCell ref="B2:F2"/>
    <mergeCell ref="T9:W9"/>
    <mergeCell ref="X9:AA9"/>
    <mergeCell ref="AB9:AE9"/>
    <mergeCell ref="B10:B11"/>
    <mergeCell ref="C10:C11"/>
    <mergeCell ref="F10:F11"/>
    <mergeCell ref="G10:G11"/>
    <mergeCell ref="H10:H11"/>
    <mergeCell ref="I10:I11"/>
    <mergeCell ref="K10:K11"/>
    <mergeCell ref="M10:M11"/>
    <mergeCell ref="O10:O11"/>
    <mergeCell ref="P10:P11"/>
    <mergeCell ref="Q10:Q11"/>
    <mergeCell ref="T10:T11"/>
    <mergeCell ref="U10:U11"/>
    <mergeCell ref="V10:V11"/>
    <mergeCell ref="W10:W11"/>
    <mergeCell ref="X10:X11"/>
    <mergeCell ref="Y10:Y11"/>
    <mergeCell ref="Z10:Z11"/>
    <mergeCell ref="R10:R11"/>
    <mergeCell ref="S10:S11"/>
    <mergeCell ref="AV5:AV7"/>
    <mergeCell ref="AV8:AV10"/>
    <mergeCell ref="AW5:AW7"/>
    <mergeCell ref="AX5:AX7"/>
    <mergeCell ref="AY5:AY7"/>
    <mergeCell ref="AT5:AT7"/>
    <mergeCell ref="AS5:AS7"/>
    <mergeCell ref="AS8:AS10"/>
    <mergeCell ref="AU5:AU7"/>
    <mergeCell ref="AU8:AU10"/>
    <mergeCell ref="BM5:BM7"/>
    <mergeCell ref="BN5:BN7"/>
    <mergeCell ref="BE5:BE7"/>
    <mergeCell ref="BF5:BF7"/>
    <mergeCell ref="BG5:BG7"/>
    <mergeCell ref="BH5:BH7"/>
    <mergeCell ref="BI5:BI7"/>
    <mergeCell ref="AZ5:AZ7"/>
    <mergeCell ref="BA5:BA7"/>
    <mergeCell ref="BB5:BB7"/>
    <mergeCell ref="BC5:BC7"/>
    <mergeCell ref="BD5:BD7"/>
    <mergeCell ref="BT5:BT7"/>
    <mergeCell ref="BU5:BU7"/>
    <mergeCell ref="AW8:AW10"/>
    <mergeCell ref="AX8:AX10"/>
    <mergeCell ref="AY8:AY10"/>
    <mergeCell ref="AZ8:AZ10"/>
    <mergeCell ref="BA8:BA10"/>
    <mergeCell ref="BB8:BB10"/>
    <mergeCell ref="BC8:BC10"/>
    <mergeCell ref="BD8:BD10"/>
    <mergeCell ref="BE8:BE10"/>
    <mergeCell ref="BF8:BF10"/>
    <mergeCell ref="BG8:BG10"/>
    <mergeCell ref="BH8:BH10"/>
    <mergeCell ref="BI8:BI10"/>
    <mergeCell ref="BJ8:BJ10"/>
    <mergeCell ref="BO5:BO7"/>
    <mergeCell ref="BP5:BP7"/>
    <mergeCell ref="BQ5:BQ7"/>
    <mergeCell ref="BR5:BR7"/>
    <mergeCell ref="BS5:BS7"/>
    <mergeCell ref="BJ5:BJ7"/>
    <mergeCell ref="BK5:BK7"/>
    <mergeCell ref="BL5:BL7"/>
    <mergeCell ref="BP8:BP10"/>
    <mergeCell ref="BQ8:BQ10"/>
    <mergeCell ref="BR8:BR10"/>
    <mergeCell ref="BS8:BS10"/>
    <mergeCell ref="BT8:BT10"/>
    <mergeCell ref="BK8:BK10"/>
    <mergeCell ref="BL8:BL10"/>
    <mergeCell ref="BM8:BM10"/>
    <mergeCell ref="BN8:BN10"/>
    <mergeCell ref="BO8:BO10"/>
    <mergeCell ref="BU8:BU10"/>
    <mergeCell ref="BV5:BV7"/>
    <mergeCell ref="BW5:BW7"/>
    <mergeCell ref="BX5:BX7"/>
    <mergeCell ref="BY5:BY7"/>
    <mergeCell ref="BV8:BV10"/>
    <mergeCell ref="BW8:BW10"/>
    <mergeCell ref="BX8:BX10"/>
    <mergeCell ref="BY8:BY10"/>
    <mergeCell ref="CS5:CS7"/>
    <mergeCell ref="CJ5:CJ7"/>
    <mergeCell ref="CK5:CK7"/>
    <mergeCell ref="CL5:CL7"/>
    <mergeCell ref="CM5:CM7"/>
    <mergeCell ref="CN5:CN7"/>
    <mergeCell ref="CE5:CE7"/>
    <mergeCell ref="CF5:CF7"/>
    <mergeCell ref="CG5:CG7"/>
    <mergeCell ref="CH5:CH7"/>
    <mergeCell ref="CI5:CI7"/>
    <mergeCell ref="BZ8:BZ10"/>
    <mergeCell ref="CA8:CA10"/>
    <mergeCell ref="CB8:CB10"/>
    <mergeCell ref="CC8:CC10"/>
    <mergeCell ref="CD8:CD10"/>
    <mergeCell ref="CO5:CO7"/>
    <mergeCell ref="CP5:CP7"/>
    <mergeCell ref="CQ5:CQ7"/>
    <mergeCell ref="CR5:CR7"/>
    <mergeCell ref="BZ5:BZ7"/>
    <mergeCell ref="CA5:CA7"/>
    <mergeCell ref="CB5:CB7"/>
    <mergeCell ref="CC5:CC7"/>
    <mergeCell ref="CD5:CD7"/>
    <mergeCell ref="CR8:CR10"/>
    <mergeCell ref="CS8:CS10"/>
    <mergeCell ref="CJ8:CJ10"/>
    <mergeCell ref="CK8:CK10"/>
    <mergeCell ref="CL8:CL10"/>
    <mergeCell ref="CM8:CM10"/>
    <mergeCell ref="CN8:CN10"/>
    <mergeCell ref="CE8:CE10"/>
    <mergeCell ref="CF8:CF10"/>
    <mergeCell ref="CG8:CG10"/>
    <mergeCell ref="CH8:CH10"/>
    <mergeCell ref="CI8:CI10"/>
    <mergeCell ref="DH5:DH7"/>
    <mergeCell ref="DI5:DI7"/>
    <mergeCell ref="DJ5:DJ7"/>
    <mergeCell ref="DK5:DK7"/>
    <mergeCell ref="DL5:DL7"/>
    <mergeCell ref="CU5:CU7"/>
    <mergeCell ref="CU8:CU10"/>
    <mergeCell ref="AS4:CS4"/>
    <mergeCell ref="CV4:EV4"/>
    <mergeCell ref="CV5:CV7"/>
    <mergeCell ref="CW5:CW7"/>
    <mergeCell ref="CX5:CX7"/>
    <mergeCell ref="CY5:CY7"/>
    <mergeCell ref="CZ5:CZ7"/>
    <mergeCell ref="DA5:DA7"/>
    <mergeCell ref="DB5:DB7"/>
    <mergeCell ref="DC5:DC7"/>
    <mergeCell ref="DD5:DD7"/>
    <mergeCell ref="DE5:DE7"/>
    <mergeCell ref="DF5:DF7"/>
    <mergeCell ref="DG5:DG7"/>
    <mergeCell ref="CO8:CO10"/>
    <mergeCell ref="CP8:CP10"/>
    <mergeCell ref="CQ8:CQ10"/>
    <mergeCell ref="DR5:DR7"/>
    <mergeCell ref="DS5:DS7"/>
    <mergeCell ref="DT5:DT7"/>
    <mergeCell ref="DU5:DU7"/>
    <mergeCell ref="DV5:DV7"/>
    <mergeCell ref="DM5:DM7"/>
    <mergeCell ref="DN5:DN7"/>
    <mergeCell ref="DO5:DO7"/>
    <mergeCell ref="DP5:DP7"/>
    <mergeCell ref="DQ5:DQ7"/>
    <mergeCell ref="EB5:EB7"/>
    <mergeCell ref="EC5:EC7"/>
    <mergeCell ref="ED5:ED7"/>
    <mergeCell ref="EE5:EE7"/>
    <mergeCell ref="EF5:EF7"/>
    <mergeCell ref="DW5:DW7"/>
    <mergeCell ref="DX5:DX7"/>
    <mergeCell ref="DY5:DY7"/>
    <mergeCell ref="DZ5:DZ7"/>
    <mergeCell ref="EA5:EA7"/>
    <mergeCell ref="EL5:EL7"/>
    <mergeCell ref="EM5:EM7"/>
    <mergeCell ref="EN5:EN7"/>
    <mergeCell ref="EO5:EO7"/>
    <mergeCell ref="EP5:EP7"/>
    <mergeCell ref="EG5:EG7"/>
    <mergeCell ref="EH5:EH7"/>
    <mergeCell ref="EI5:EI7"/>
    <mergeCell ref="EJ5:EJ7"/>
    <mergeCell ref="EK5:EK7"/>
    <mergeCell ref="DK8:DK10"/>
    <mergeCell ref="DL8:DL10"/>
    <mergeCell ref="DM8:DM10"/>
    <mergeCell ref="DN8:DN10"/>
    <mergeCell ref="DO8:DO10"/>
    <mergeCell ref="EV5:EV7"/>
    <mergeCell ref="CV8:CV10"/>
    <mergeCell ref="CW8:CW10"/>
    <mergeCell ref="CX8:CX10"/>
    <mergeCell ref="CY8:CY10"/>
    <mergeCell ref="CZ8:CZ10"/>
    <mergeCell ref="DA8:DA10"/>
    <mergeCell ref="DB8:DB10"/>
    <mergeCell ref="DC8:DC10"/>
    <mergeCell ref="DD8:DD10"/>
    <mergeCell ref="DE8:DE10"/>
    <mergeCell ref="DF8:DF10"/>
    <mergeCell ref="DG8:DG10"/>
    <mergeCell ref="DH8:DH10"/>
    <mergeCell ref="DI8:DI10"/>
    <mergeCell ref="DJ8:DJ10"/>
    <mergeCell ref="EQ5:EQ7"/>
    <mergeCell ref="ER5:ER7"/>
    <mergeCell ref="ES5:ES7"/>
    <mergeCell ref="DU8:DU10"/>
    <mergeCell ref="DV8:DV10"/>
    <mergeCell ref="DW8:DW10"/>
    <mergeCell ref="DX8:DX10"/>
    <mergeCell ref="DY8:DY10"/>
    <mergeCell ref="DP8:DP10"/>
    <mergeCell ref="DQ8:DQ10"/>
    <mergeCell ref="DR8:DR10"/>
    <mergeCell ref="DS8:DS10"/>
    <mergeCell ref="DT8:DT10"/>
    <mergeCell ref="EE8:EE10"/>
    <mergeCell ref="EF8:EF10"/>
    <mergeCell ref="EG8:EG10"/>
    <mergeCell ref="EH8:EH10"/>
    <mergeCell ref="EI8:EI10"/>
    <mergeCell ref="DZ8:DZ10"/>
    <mergeCell ref="EA8:EA10"/>
    <mergeCell ref="EB8:EB10"/>
    <mergeCell ref="EC8:EC10"/>
    <mergeCell ref="ED8:ED10"/>
    <mergeCell ref="EO8:EO10"/>
    <mergeCell ref="EP8:EP10"/>
    <mergeCell ref="EQ8:EQ10"/>
    <mergeCell ref="ER8:ER10"/>
    <mergeCell ref="ES8:ES10"/>
    <mergeCell ref="EJ8:EJ10"/>
    <mergeCell ref="EK8:EK10"/>
    <mergeCell ref="EL8:EL10"/>
    <mergeCell ref="EM8:EM10"/>
    <mergeCell ref="EN8:EN10"/>
    <mergeCell ref="ET8:ET10"/>
    <mergeCell ref="EU8:EU10"/>
    <mergeCell ref="EV8:EV10"/>
    <mergeCell ref="EX4:GX4"/>
    <mergeCell ref="EX5:EX7"/>
    <mergeCell ref="EY5:EY7"/>
    <mergeCell ref="EZ5:EZ7"/>
    <mergeCell ref="FA5:FA7"/>
    <mergeCell ref="FB5:FB7"/>
    <mergeCell ref="FC5:FC7"/>
    <mergeCell ref="FD5:FD7"/>
    <mergeCell ref="FE5:FE7"/>
    <mergeCell ref="FF5:FF7"/>
    <mergeCell ref="FG5:FG7"/>
    <mergeCell ref="FH5:FH7"/>
    <mergeCell ref="FI5:FI7"/>
    <mergeCell ref="ET5:ET7"/>
    <mergeCell ref="EU5:EU7"/>
    <mergeCell ref="FT5:FT7"/>
    <mergeCell ref="FO5:FO7"/>
    <mergeCell ref="FP5:FP7"/>
    <mergeCell ref="FQ5:FQ7"/>
    <mergeCell ref="FR5:FR7"/>
    <mergeCell ref="FS5:FS7"/>
    <mergeCell ref="FJ5:FJ7"/>
    <mergeCell ref="FK5:FK7"/>
    <mergeCell ref="FL5:FL7"/>
    <mergeCell ref="FM5:FM7"/>
    <mergeCell ref="FN5:FN7"/>
    <mergeCell ref="FY5:FY7"/>
    <mergeCell ref="FZ5:FZ7"/>
    <mergeCell ref="GA5:GA7"/>
    <mergeCell ref="GB5:GB7"/>
    <mergeCell ref="GC5:GC7"/>
    <mergeCell ref="FU5:FU7"/>
    <mergeCell ref="FV5:FV7"/>
    <mergeCell ref="FW5:FW7"/>
    <mergeCell ref="FX5:FX7"/>
    <mergeCell ref="GQ5:GQ7"/>
    <mergeCell ref="GR5:GR7"/>
    <mergeCell ref="GI5:GI7"/>
    <mergeCell ref="GJ5:GJ7"/>
    <mergeCell ref="GK5:GK7"/>
    <mergeCell ref="GL5:GL7"/>
    <mergeCell ref="GM5:GM7"/>
    <mergeCell ref="GD5:GD7"/>
    <mergeCell ref="GE5:GE7"/>
    <mergeCell ref="GF5:GF7"/>
    <mergeCell ref="GG5:GG7"/>
    <mergeCell ref="GH5:GH7"/>
    <mergeCell ref="GX5:GX7"/>
    <mergeCell ref="EX8:EX10"/>
    <mergeCell ref="EY8:EY10"/>
    <mergeCell ref="EZ8:EZ10"/>
    <mergeCell ref="FA8:FA10"/>
    <mergeCell ref="FB8:FB10"/>
    <mergeCell ref="FC8:FC10"/>
    <mergeCell ref="FD8:FD10"/>
    <mergeCell ref="FE8:FE10"/>
    <mergeCell ref="FF8:FF10"/>
    <mergeCell ref="FG8:FG10"/>
    <mergeCell ref="FH8:FH10"/>
    <mergeCell ref="FI8:FI10"/>
    <mergeCell ref="FJ8:FJ10"/>
    <mergeCell ref="FK8:FK10"/>
    <mergeCell ref="FL8:FL10"/>
    <mergeCell ref="GS5:GS7"/>
    <mergeCell ref="GT5:GT7"/>
    <mergeCell ref="GU5:GU7"/>
    <mergeCell ref="GV5:GV7"/>
    <mergeCell ref="GW5:GW7"/>
    <mergeCell ref="GN5:GN7"/>
    <mergeCell ref="GO5:GO7"/>
    <mergeCell ref="GP5:GP7"/>
    <mergeCell ref="FR8:FR10"/>
    <mergeCell ref="FS8:FS10"/>
    <mergeCell ref="FT8:FT10"/>
    <mergeCell ref="FU8:FU10"/>
    <mergeCell ref="FV8:FV10"/>
    <mergeCell ref="FM8:FM10"/>
    <mergeCell ref="FN8:FN10"/>
    <mergeCell ref="FO8:FO10"/>
    <mergeCell ref="FP8:FP10"/>
    <mergeCell ref="FQ8:FQ10"/>
    <mergeCell ref="GW8:GW10"/>
    <mergeCell ref="GX8:GX10"/>
    <mergeCell ref="GQ8:GQ10"/>
    <mergeCell ref="GR8:GR10"/>
    <mergeCell ref="GS8:GS10"/>
    <mergeCell ref="GT8:GT10"/>
    <mergeCell ref="GU8:GU10"/>
    <mergeCell ref="GL8:GL10"/>
    <mergeCell ref="GM8:GM10"/>
    <mergeCell ref="GN8:GN10"/>
    <mergeCell ref="GO8:GO10"/>
    <mergeCell ref="GP8:GP10"/>
    <mergeCell ref="N10:N11"/>
    <mergeCell ref="J10:J11"/>
    <mergeCell ref="D10:D11"/>
    <mergeCell ref="E10:E11"/>
    <mergeCell ref="L10:L11"/>
    <mergeCell ref="AM10:AM11"/>
    <mergeCell ref="AP10:AP11"/>
    <mergeCell ref="AQ10:AQ11"/>
    <mergeCell ref="GV8:GV10"/>
    <mergeCell ref="GG8:GG10"/>
    <mergeCell ref="GH8:GH10"/>
    <mergeCell ref="GI8:GI10"/>
    <mergeCell ref="GJ8:GJ10"/>
    <mergeCell ref="GK8:GK10"/>
    <mergeCell ref="GB8:GB10"/>
    <mergeCell ref="GC8:GC10"/>
    <mergeCell ref="GD8:GD10"/>
    <mergeCell ref="GE8:GE10"/>
    <mergeCell ref="GF8:GF10"/>
    <mergeCell ref="FW8:FW10"/>
    <mergeCell ref="FX8:FX10"/>
    <mergeCell ref="FY8:FY10"/>
    <mergeCell ref="FZ8:FZ10"/>
    <mergeCell ref="GA8:GA10"/>
  </mergeCells>
  <conditionalFormatting sqref="S13:T14 S16:S17 S19:S20">
    <cfRule type="expression" dxfId="525" priority="4264">
      <formula>$S13&lt;0</formula>
    </cfRule>
  </conditionalFormatting>
  <conditionalFormatting sqref="AN26:AQ17185 A26:AI17185">
    <cfRule type="expression" dxfId="524" priority="4254">
      <formula>$A26:$A20020=6</formula>
    </cfRule>
    <cfRule type="expression" dxfId="523" priority="4255">
      <formula>$A26:$A20020=4</formula>
    </cfRule>
    <cfRule type="expression" dxfId="522" priority="4256">
      <formula>$A26:$A20020=2</formula>
    </cfRule>
    <cfRule type="expression" dxfId="521" priority="4257">
      <formula>$A26:$A20020=0</formula>
    </cfRule>
  </conditionalFormatting>
  <conditionalFormatting sqref="AJ26:AM17185">
    <cfRule type="expression" dxfId="520" priority="1168">
      <formula>$A26:$A20020=6</formula>
    </cfRule>
    <cfRule type="expression" dxfId="519" priority="1169">
      <formula>$A26:$A20020=4</formula>
    </cfRule>
    <cfRule type="expression" dxfId="518" priority="1170">
      <formula>$A26:$A20020=2</formula>
    </cfRule>
    <cfRule type="expression" dxfId="517" priority="1171">
      <formula>$A26:$A20020=0</formula>
    </cfRule>
  </conditionalFormatting>
  <conditionalFormatting sqref="S22">
    <cfRule type="expression" dxfId="516" priority="229">
      <formula>$S22&lt;0</formula>
    </cfRule>
  </conditionalFormatting>
  <conditionalFormatting sqref="AG17:AH17 A17 F17 AK17:AL17 AO17:AP17 N17:P17 K17:L17">
    <cfRule type="expression" dxfId="515" priority="58">
      <formula>$A17:$A17284=19</formula>
    </cfRule>
    <cfRule type="expression" dxfId="514" priority="59">
      <formula>$A17:$A17284=18</formula>
    </cfRule>
    <cfRule type="expression" dxfId="513" priority="60">
      <formula>$A17:$A17284=17</formula>
    </cfRule>
    <cfRule type="expression" dxfId="512" priority="61">
      <formula>$A17:$A17284=16</formula>
    </cfRule>
    <cfRule type="expression" dxfId="511" priority="62">
      <formula>$A17:$A17284=15</formula>
    </cfRule>
    <cfRule type="expression" dxfId="510" priority="63">
      <formula>$A17:$A17284=14</formula>
    </cfRule>
    <cfRule type="expression" dxfId="509" priority="64">
      <formula>$A17:$A17284=13</formula>
    </cfRule>
    <cfRule type="expression" dxfId="508" priority="65">
      <formula>$A17:$A17284=12</formula>
    </cfRule>
    <cfRule type="expression" dxfId="507" priority="66">
      <formula>$A17:$A17284=11</formula>
    </cfRule>
    <cfRule type="expression" dxfId="506" priority="67">
      <formula>$A17:$A17284=10</formula>
    </cfRule>
    <cfRule type="expression" dxfId="505" priority="68">
      <formula>$A17:$A17284=9</formula>
    </cfRule>
    <cfRule type="expression" dxfId="504" priority="69">
      <formula>$A17:$A17284=8</formula>
    </cfRule>
    <cfRule type="expression" dxfId="503" priority="70">
      <formula>$A17:$A17284=6</formula>
    </cfRule>
    <cfRule type="expression" dxfId="502" priority="71">
      <formula>$A17:$A17284=4</formula>
    </cfRule>
    <cfRule type="expression" dxfId="501" priority="72">
      <formula>$A17:$A17284=2</formula>
    </cfRule>
    <cfRule type="expression" dxfId="500" priority="73">
      <formula>$A17:$A17284=0</formula>
    </cfRule>
  </conditionalFormatting>
  <conditionalFormatting sqref="B22:C22 J22 G22 AG22:AH22 AJ22:AL22 AN22:AP22 AG20:AH20 AJ20:AL20 AN20:AP20 G20:J20 B20:E20 L20:P20 L22:M22">
    <cfRule type="expression" dxfId="499" priority="15005">
      <formula>$A20:$A17277=19</formula>
    </cfRule>
    <cfRule type="expression" dxfId="498" priority="15006">
      <formula>$A20:$A17277=18</formula>
    </cfRule>
    <cfRule type="expression" dxfId="497" priority="15007">
      <formula>$A20:$A17277=17</formula>
    </cfRule>
    <cfRule type="expression" dxfId="496" priority="15008">
      <formula>$A20:$A17277=16</formula>
    </cfRule>
    <cfRule type="expression" dxfId="495" priority="15009">
      <formula>$A20:$A17277=15</formula>
    </cfRule>
    <cfRule type="expression" dxfId="494" priority="15010">
      <formula>$A20:$A17277=14</formula>
    </cfRule>
    <cfRule type="expression" dxfId="493" priority="15011">
      <formula>$A20:$A17277=13</formula>
    </cfRule>
    <cfRule type="expression" dxfId="492" priority="15012">
      <formula>$A20:$A17277=12</formula>
    </cfRule>
    <cfRule type="expression" dxfId="491" priority="15013">
      <formula>$A20:$A17277=11</formula>
    </cfRule>
    <cfRule type="expression" dxfId="490" priority="15014">
      <formula>$A20:$A17277=10</formula>
    </cfRule>
    <cfRule type="expression" dxfId="489" priority="15015">
      <formula>$A20:$A17277=9</formula>
    </cfRule>
    <cfRule type="expression" dxfId="488" priority="15016">
      <formula>$A20:$A17277=8</formula>
    </cfRule>
    <cfRule type="expression" dxfId="487" priority="15017">
      <formula>$A20:$A17277=6</formula>
    </cfRule>
    <cfRule type="expression" dxfId="486" priority="15018">
      <formula>$A20:$A17277=4</formula>
    </cfRule>
    <cfRule type="expression" dxfId="485" priority="15019">
      <formula>$A20:$A17277=2</formula>
    </cfRule>
    <cfRule type="expression" dxfId="484" priority="15020">
      <formula>$A20:$A17277=0</formula>
    </cfRule>
  </conditionalFormatting>
  <conditionalFormatting sqref="X22:Z22 AB22:AD22 AF22 Q22 X20:Z20 AB20:AD20 AF20 Q20 S20 S22">
    <cfRule type="expression" dxfId="483" priority="15293">
      <formula>$A20:$A17292=4</formula>
    </cfRule>
    <cfRule type="expression" dxfId="482" priority="15294">
      <formula>$A20:$A17292=2</formula>
    </cfRule>
    <cfRule type="expression" dxfId="481" priority="15295">
      <formula>$A20:$A17292=0</formula>
    </cfRule>
  </conditionalFormatting>
  <conditionalFormatting sqref="A20 F20 AK20:AL20 AO20:AP20 N20:P20 AG20:AH20 K20:L20">
    <cfRule type="expression" dxfId="480" priority="15298">
      <formula>$A20:$A17289=19</formula>
    </cfRule>
    <cfRule type="expression" dxfId="479" priority="15299">
      <formula>$A20:$A17289=18</formula>
    </cfRule>
    <cfRule type="expression" dxfId="478" priority="15300">
      <formula>$A20:$A17289=17</formula>
    </cfRule>
    <cfRule type="expression" dxfId="477" priority="15301">
      <formula>$A20:$A17289=16</formula>
    </cfRule>
    <cfRule type="expression" dxfId="476" priority="15302">
      <formula>$A20:$A17289=15</formula>
    </cfRule>
    <cfRule type="expression" dxfId="475" priority="15303">
      <formula>$A20:$A17289=14</formula>
    </cfRule>
    <cfRule type="expression" dxfId="474" priority="15304">
      <formula>$A20:$A17289=13</formula>
    </cfRule>
    <cfRule type="expression" dxfId="473" priority="15305">
      <formula>$A20:$A17289=12</formula>
    </cfRule>
    <cfRule type="expression" dxfId="472" priority="15306">
      <formula>$A20:$A17289=11</formula>
    </cfRule>
    <cfRule type="expression" dxfId="471" priority="15307">
      <formula>$A20:$A17289=10</formula>
    </cfRule>
    <cfRule type="expression" dxfId="470" priority="15308">
      <formula>$A20:$A17289=9</formula>
    </cfRule>
    <cfRule type="expression" dxfId="469" priority="15309">
      <formula>$A20:$A17289=8</formula>
    </cfRule>
    <cfRule type="expression" dxfId="468" priority="15310">
      <formula>$A20:$A17289=6</formula>
    </cfRule>
    <cfRule type="expression" dxfId="467" priority="15311">
      <formula>$A20:$A17289=4</formula>
    </cfRule>
    <cfRule type="expression" dxfId="466" priority="15312">
      <formula>$A20:$A17289=2</formula>
    </cfRule>
    <cfRule type="expression" dxfId="465" priority="15313">
      <formula>$A20:$A17289=0</formula>
    </cfRule>
  </conditionalFormatting>
  <conditionalFormatting sqref="AG19:AH19 AJ19:AL19 AN19:AP19 AG17:AH17 G17:J17 AJ17:AL17 AN17:AP17 B17:E17 L17:P17 A19:P19">
    <cfRule type="expression" dxfId="464" priority="15894">
      <formula>$A17:$A17272=19</formula>
    </cfRule>
    <cfRule type="expression" dxfId="463" priority="15895">
      <formula>$A17:$A17272=18</formula>
    </cfRule>
    <cfRule type="expression" dxfId="462" priority="15896">
      <formula>$A17:$A17272=17</formula>
    </cfRule>
    <cfRule type="expression" dxfId="461" priority="15897">
      <formula>$A17:$A17272=16</formula>
    </cfRule>
    <cfRule type="expression" dxfId="460" priority="15898">
      <formula>$A17:$A17272=15</formula>
    </cfRule>
    <cfRule type="expression" dxfId="459" priority="15899">
      <formula>$A17:$A17272=14</formula>
    </cfRule>
    <cfRule type="expression" dxfId="458" priority="15900">
      <formula>$A17:$A17272=13</formula>
    </cfRule>
    <cfRule type="expression" dxfId="457" priority="15901">
      <formula>$A17:$A17272=12</formula>
    </cfRule>
    <cfRule type="expression" dxfId="456" priority="15902">
      <formula>$A17:$A17272=11</formula>
    </cfRule>
    <cfRule type="expression" dxfId="455" priority="15903">
      <formula>$A17:$A17272=10</formula>
    </cfRule>
    <cfRule type="expression" dxfId="454" priority="15904">
      <formula>$A17:$A17272=9</formula>
    </cfRule>
    <cfRule type="expression" dxfId="453" priority="15905">
      <formula>$A17:$A17272=8</formula>
    </cfRule>
    <cfRule type="expression" dxfId="452" priority="15906">
      <formula>$A17:$A17272=6</formula>
    </cfRule>
    <cfRule type="expression" dxfId="451" priority="15907">
      <formula>$A17:$A17272=4</formula>
    </cfRule>
    <cfRule type="expression" dxfId="450" priority="15908">
      <formula>$A17:$A17272=2</formula>
    </cfRule>
    <cfRule type="expression" dxfId="449" priority="15909">
      <formula>$A17:$A17272=0</formula>
    </cfRule>
  </conditionalFormatting>
  <conditionalFormatting sqref="X19:Z19 AB19:AD19 AF19 Q19 X17:Z17 AB17:AD17 AF17 Q17 S17 S19">
    <cfRule type="expression" dxfId="448" priority="15974">
      <formula>$A17:$A17287=4</formula>
    </cfRule>
    <cfRule type="expression" dxfId="447" priority="15975">
      <formula>$A17:$A17287=2</formula>
    </cfRule>
    <cfRule type="expression" dxfId="446" priority="15976">
      <formula>$A17:$A17287=0</formula>
    </cfRule>
  </conditionalFormatting>
  <conditionalFormatting sqref="N22:P22">
    <cfRule type="expression" dxfId="445" priority="16089">
      <formula>$A22:$A17278=19</formula>
    </cfRule>
    <cfRule type="expression" dxfId="444" priority="16090">
      <formula>$A22:$A17278=18</formula>
    </cfRule>
    <cfRule type="expression" dxfId="443" priority="16091">
      <formula>$A22:$A17278=17</formula>
    </cfRule>
    <cfRule type="expression" dxfId="442" priority="16092">
      <formula>$A22:$A17278=16</formula>
    </cfRule>
    <cfRule type="expression" dxfId="441" priority="16093">
      <formula>$A22:$A17278=15</formula>
    </cfRule>
    <cfRule type="expression" dxfId="440" priority="16094">
      <formula>$A22:$A17278=14</formula>
    </cfRule>
    <cfRule type="expression" dxfId="439" priority="16095">
      <formula>$A22:$A17278=13</formula>
    </cfRule>
    <cfRule type="expression" dxfId="438" priority="16096">
      <formula>$A22:$A17278=12</formula>
    </cfRule>
    <cfRule type="expression" dxfId="437" priority="16097">
      <formula>$A22:$A17278=11</formula>
    </cfRule>
    <cfRule type="expression" dxfId="436" priority="16098">
      <formula>$A22:$A17278=10</formula>
    </cfRule>
    <cfRule type="expression" dxfId="435" priority="16099">
      <formula>$A22:$A17278=9</formula>
    </cfRule>
    <cfRule type="expression" dxfId="434" priority="16100">
      <formula>$A22:$A17278=8</formula>
    </cfRule>
    <cfRule type="expression" dxfId="433" priority="16101">
      <formula>$A22:$A17278=6</formula>
    </cfRule>
    <cfRule type="expression" dxfId="432" priority="16102">
      <formula>$A22:$A17278=4</formula>
    </cfRule>
    <cfRule type="expression" dxfId="431" priority="16103">
      <formula>$A22:$A17278=2</formula>
    </cfRule>
    <cfRule type="expression" dxfId="430" priority="16104">
      <formula>$A22:$A17278=0</formula>
    </cfRule>
  </conditionalFormatting>
  <conditionalFormatting sqref="A22 K22 D22:F22 H22:I22">
    <cfRule type="expression" dxfId="429" priority="16297">
      <formula>$A22:$A17292=6</formula>
    </cfRule>
    <cfRule type="expression" dxfId="428" priority="16298">
      <formula>$A22:$A17292=4</formula>
    </cfRule>
    <cfRule type="expression" dxfId="427" priority="16299">
      <formula>$A22:$A17292=2</formula>
    </cfRule>
    <cfRule type="expression" dxfId="426" priority="16300">
      <formula>$A22:$A17292=0</formula>
    </cfRule>
  </conditionalFormatting>
  <conditionalFormatting sqref="N22:P22">
    <cfRule type="expression" dxfId="425" priority="16313">
      <formula>$A22:$A17290=19</formula>
    </cfRule>
    <cfRule type="expression" dxfId="424" priority="16314">
      <formula>$A22:$A17290=18</formula>
    </cfRule>
    <cfRule type="expression" dxfId="423" priority="16315">
      <formula>$A22:$A17290=17</formula>
    </cfRule>
    <cfRule type="expression" dxfId="422" priority="16316">
      <formula>$A22:$A17290=16</formula>
    </cfRule>
    <cfRule type="expression" dxfId="421" priority="16317">
      <formula>$A22:$A17290=15</formula>
    </cfRule>
    <cfRule type="expression" dxfId="420" priority="16318">
      <formula>$A22:$A17290=14</formula>
    </cfRule>
    <cfRule type="expression" dxfId="419" priority="16319">
      <formula>$A22:$A17290=13</formula>
    </cfRule>
    <cfRule type="expression" dxfId="418" priority="16320">
      <formula>$A22:$A17290=12</formula>
    </cfRule>
    <cfRule type="expression" dxfId="417" priority="16321">
      <formula>$A22:$A17290=11</formula>
    </cfRule>
    <cfRule type="expression" dxfId="416" priority="16322">
      <formula>$A22:$A17290=10</formula>
    </cfRule>
    <cfRule type="expression" dxfId="415" priority="16323">
      <formula>$A22:$A17290=9</formula>
    </cfRule>
    <cfRule type="expression" dxfId="414" priority="16324">
      <formula>$A22:$A17290=8</formula>
    </cfRule>
    <cfRule type="expression" dxfId="413" priority="16325">
      <formula>$A22:$A17290=6</formula>
    </cfRule>
    <cfRule type="expression" dxfId="412" priority="16326">
      <formula>$A22:$A17290=4</formula>
    </cfRule>
    <cfRule type="expression" dxfId="411" priority="16327">
      <formula>$A22:$A17290=2</formula>
    </cfRule>
    <cfRule type="expression" dxfId="410" priority="16328">
      <formula>$A22:$A17290=0</formula>
    </cfRule>
  </conditionalFormatting>
  <conditionalFormatting sqref="AG16:AH16 AJ16:AL16 AN16:AP16 A16:P16">
    <cfRule type="expression" dxfId="409" priority="16697">
      <formula>$A16:$A17269=19</formula>
    </cfRule>
    <cfRule type="expression" dxfId="408" priority="16698">
      <formula>$A16:$A17269=18</formula>
    </cfRule>
    <cfRule type="expression" dxfId="407" priority="16699">
      <formula>$A16:$A17269=17</formula>
    </cfRule>
    <cfRule type="expression" dxfId="406" priority="16700">
      <formula>$A16:$A17269=16</formula>
    </cfRule>
    <cfRule type="expression" dxfId="405" priority="16701">
      <formula>$A16:$A17269=15</formula>
    </cfRule>
    <cfRule type="expression" dxfId="404" priority="16702">
      <formula>$A16:$A17269=14</formula>
    </cfRule>
    <cfRule type="expression" dxfId="403" priority="16703">
      <formula>$A16:$A17269=13</formula>
    </cfRule>
    <cfRule type="expression" dxfId="402" priority="16704">
      <formula>$A16:$A17269=12</formula>
    </cfRule>
    <cfRule type="expression" dxfId="401" priority="16705">
      <formula>$A16:$A17269=11</formula>
    </cfRule>
    <cfRule type="expression" dxfId="400" priority="16706">
      <formula>$A16:$A17269=10</formula>
    </cfRule>
    <cfRule type="expression" dxfId="399" priority="16707">
      <formula>$A16:$A17269=9</formula>
    </cfRule>
    <cfRule type="expression" dxfId="398" priority="16708">
      <formula>$A16:$A17269=8</formula>
    </cfRule>
    <cfRule type="expression" dxfId="397" priority="16709">
      <formula>$A16:$A17269=6</formula>
    </cfRule>
    <cfRule type="expression" dxfId="396" priority="16710">
      <formula>$A16:$A17269=4</formula>
    </cfRule>
    <cfRule type="expression" dxfId="395" priority="16711">
      <formula>$A16:$A17269=2</formula>
    </cfRule>
    <cfRule type="expression" dxfId="394" priority="16712">
      <formula>$A16:$A17269=0</formula>
    </cfRule>
  </conditionalFormatting>
  <conditionalFormatting sqref="A14:AQ14">
    <cfRule type="expression" dxfId="393" priority="16761">
      <formula>$A14:$A17190=19</formula>
    </cfRule>
    <cfRule type="expression" dxfId="392" priority="16762">
      <formula>$A14:$A17190=18</formula>
    </cfRule>
    <cfRule type="expression" dxfId="391" priority="16763">
      <formula>$A14:$A17190=17</formula>
    </cfRule>
    <cfRule type="expression" dxfId="390" priority="16764">
      <formula>$A14:$A17190=16</formula>
    </cfRule>
    <cfRule type="expression" dxfId="389" priority="16765">
      <formula>$A14:$A17190=15</formula>
    </cfRule>
    <cfRule type="expression" dxfId="388" priority="16766">
      <formula>$A14:$A17190=14</formula>
    </cfRule>
    <cfRule type="expression" dxfId="387" priority="16767">
      <formula>$A14:$A17190=13</formula>
    </cfRule>
    <cfRule type="expression" dxfId="386" priority="16768">
      <formula>$A14:$A17190=12</formula>
    </cfRule>
    <cfRule type="expression" dxfId="385" priority="16769">
      <formula>$A14:$A17190=11</formula>
    </cfRule>
    <cfRule type="expression" dxfId="384" priority="16770">
      <formula>$A14:$A17190=10</formula>
    </cfRule>
    <cfRule type="expression" dxfId="383" priority="16771">
      <formula>$A14:$A17190=9</formula>
    </cfRule>
    <cfRule type="expression" dxfId="382" priority="16772">
      <formula>$A14:$A17190=8</formula>
    </cfRule>
    <cfRule type="expression" dxfId="381" priority="16773">
      <formula>$A14:$A17190=6</formula>
    </cfRule>
    <cfRule type="expression" dxfId="380" priority="16774">
      <formula>$A14:$A17190=4</formula>
    </cfRule>
    <cfRule type="expression" dxfId="379" priority="16775">
      <formula>$A14:$A17190=2</formula>
    </cfRule>
    <cfRule type="expression" dxfId="378" priority="16776">
      <formula>$A14:$A17190=0</formula>
    </cfRule>
  </conditionalFormatting>
  <conditionalFormatting sqref="X16:Z16 AB16:AD16 AF16 Q16:S16">
    <cfRule type="expression" dxfId="377" priority="16777">
      <formula>$A16:$A17284=4</formula>
    </cfRule>
    <cfRule type="expression" dxfId="376" priority="16778">
      <formula>$A16:$A17284=2</formula>
    </cfRule>
    <cfRule type="expression" dxfId="375" priority="16779">
      <formula>$A16:$A17284=0</formula>
    </cfRule>
  </conditionalFormatting>
  <conditionalFormatting sqref="R17">
    <cfRule type="expression" dxfId="374" priority="7">
      <formula>$A17:$A17285=4</formula>
    </cfRule>
    <cfRule type="expression" dxfId="373" priority="8">
      <formula>$A17:$A17285=2</formula>
    </cfRule>
    <cfRule type="expression" dxfId="372" priority="9">
      <formula>$A17:$A17285=0</formula>
    </cfRule>
  </conditionalFormatting>
  <conditionalFormatting sqref="R19:R20">
    <cfRule type="expression" dxfId="371" priority="4">
      <formula>$A19:$A17287=4</formula>
    </cfRule>
    <cfRule type="expression" dxfId="370" priority="5">
      <formula>$A19:$A17287=2</formula>
    </cfRule>
    <cfRule type="expression" dxfId="369" priority="6">
      <formula>$A19:$A17287=0</formula>
    </cfRule>
  </conditionalFormatting>
  <conditionalFormatting sqref="R22">
    <cfRule type="expression" dxfId="368" priority="1">
      <formula>$A22:$A17290=4</formula>
    </cfRule>
    <cfRule type="expression" dxfId="367" priority="2">
      <formula>$A22:$A17290=2</formula>
    </cfRule>
    <cfRule type="expression" dxfId="366" priority="3">
      <formula>$A22:$A17290=0</formula>
    </cfRule>
  </conditionalFormatting>
  <pageMargins left="0.25" right="0.25" top="0.75" bottom="0.75" header="0.3" footer="0.3"/>
  <pageSetup paperSize="8" scale="26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Списки!$A$2:$A$54</xm:f>
          </x14:formula1>
          <xm:sqref>G2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C28"/>
  <sheetViews>
    <sheetView tabSelected="1" view="pageBreakPreview" zoomScale="55" zoomScaleNormal="85" zoomScaleSheetLayoutView="55" workbookViewId="0">
      <pane xSplit="9" ySplit="12" topLeftCell="J13" activePane="bottomRight" state="frozen"/>
      <selection pane="topRight" activeCell="F1" sqref="F1"/>
      <selection pane="bottomLeft" activeCell="A11" sqref="A11"/>
      <selection pane="bottomRight" activeCell="C1" sqref="C1"/>
    </sheetView>
  </sheetViews>
  <sheetFormatPr defaultRowHeight="15" outlineLevelRow="1" outlineLevelCol="1"/>
  <cols>
    <col min="1" max="1" width="12.42578125" customWidth="1" outlineLevel="1"/>
    <col min="2" max="2" width="9.140625" style="1" customWidth="1"/>
    <col min="3" max="3" width="19.5703125" style="1" customWidth="1"/>
    <col min="4" max="5" width="13.28515625" style="1" customWidth="1"/>
    <col min="6" max="6" width="57" style="2" customWidth="1"/>
    <col min="7" max="7" width="22" style="3" customWidth="1"/>
    <col min="8" max="8" width="13" style="12" customWidth="1"/>
    <col min="9" max="9" width="13" style="8" customWidth="1"/>
    <col min="10" max="10" width="13" style="13" customWidth="1"/>
    <col min="11" max="11" width="34.140625" style="13" customWidth="1"/>
    <col min="12" max="12" width="20.85546875" style="13" customWidth="1"/>
    <col min="13" max="13" width="16.140625" style="13" customWidth="1"/>
    <col min="14" max="15" width="14.7109375" style="2" customWidth="1"/>
    <col min="16" max="16" width="12.42578125" style="2" customWidth="1"/>
    <col min="17" max="17" width="16" style="2" customWidth="1"/>
    <col min="18" max="18" width="11.140625" style="2" customWidth="1"/>
    <col min="19" max="19" width="10.42578125" style="2" customWidth="1"/>
    <col min="20" max="20" width="24.85546875" style="2" customWidth="1"/>
    <col min="21" max="23" width="12.5703125" style="2" customWidth="1"/>
    <col min="24" max="24" width="20" style="2" customWidth="1"/>
    <col min="25" max="26" width="15.42578125" style="2" customWidth="1"/>
    <col min="27" max="27" width="13.85546875" style="2" customWidth="1"/>
    <col min="28" max="28" width="27.42578125" style="2" customWidth="1"/>
    <col min="29" max="31" width="12.5703125" style="2" customWidth="1"/>
    <col min="32" max="32" width="25" style="2" customWidth="1"/>
    <col min="33" max="34" width="12.5703125" style="2" customWidth="1"/>
    <col min="35" max="35" width="12.28515625" style="2" customWidth="1"/>
    <col min="36" max="36" width="25.7109375" style="2" customWidth="1"/>
    <col min="37" max="38" width="14.7109375" style="2" customWidth="1"/>
    <col min="39" max="39" width="12.28515625" style="2" customWidth="1"/>
    <col min="40" max="40" width="25.7109375" style="2" customWidth="1"/>
    <col min="41" max="42" width="14.7109375" style="2" customWidth="1"/>
    <col min="43" max="43" width="12.28515625" style="2" customWidth="1"/>
    <col min="44" max="44" width="25.7109375" style="2" customWidth="1"/>
    <col min="45" max="46" width="14.7109375" style="2" customWidth="1"/>
    <col min="47" max="47" width="12.28515625" style="2" customWidth="1"/>
    <col min="50" max="50" width="12" bestFit="1" customWidth="1"/>
  </cols>
  <sheetData>
    <row r="1" spans="1:211" ht="25.5">
      <c r="C1" s="142" t="s">
        <v>147</v>
      </c>
    </row>
    <row r="2" spans="1:211" ht="18.75">
      <c r="B2" s="160" t="s">
        <v>4</v>
      </c>
      <c r="C2" s="160"/>
      <c r="D2" s="160"/>
      <c r="E2" s="160"/>
      <c r="F2" s="160"/>
      <c r="G2" s="11">
        <v>44493</v>
      </c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</row>
    <row r="3" spans="1:211" ht="42" customHeight="1">
      <c r="B3" s="124"/>
      <c r="C3" s="124"/>
      <c r="D3" s="124"/>
      <c r="E3" s="124"/>
      <c r="F3" s="124"/>
      <c r="G3" s="11"/>
      <c r="H3" s="42" t="s">
        <v>10</v>
      </c>
      <c r="I3" s="42"/>
      <c r="J3" s="42" t="s">
        <v>15</v>
      </c>
      <c r="K3" s="42"/>
      <c r="L3" s="42" t="s">
        <v>20</v>
      </c>
      <c r="M3" s="42"/>
      <c r="N3" s="42" t="s">
        <v>25</v>
      </c>
      <c r="O3" s="42"/>
      <c r="P3" s="42" t="s">
        <v>30</v>
      </c>
      <c r="Q3" s="42"/>
      <c r="R3" s="42" t="s">
        <v>66</v>
      </c>
      <c r="S3" s="42"/>
      <c r="T3" s="42" t="s">
        <v>141</v>
      </c>
      <c r="U3" s="42"/>
    </row>
    <row r="4" spans="1:211" ht="45" outlineLevel="1">
      <c r="F4" s="9" t="s">
        <v>0</v>
      </c>
      <c r="G4" s="127" t="s">
        <v>9</v>
      </c>
      <c r="H4" s="122" t="s">
        <v>35</v>
      </c>
      <c r="I4" s="41" t="s">
        <v>36</v>
      </c>
      <c r="J4" s="122" t="s">
        <v>35</v>
      </c>
      <c r="K4" s="41" t="s">
        <v>36</v>
      </c>
      <c r="L4" s="122" t="s">
        <v>35</v>
      </c>
      <c r="M4" s="41" t="s">
        <v>36</v>
      </c>
      <c r="N4" s="122" t="s">
        <v>35</v>
      </c>
      <c r="O4" s="41" t="s">
        <v>36</v>
      </c>
      <c r="P4" s="122" t="s">
        <v>35</v>
      </c>
      <c r="Q4" s="41" t="s">
        <v>36</v>
      </c>
      <c r="R4" s="122" t="s">
        <v>35</v>
      </c>
      <c r="S4" s="41" t="s">
        <v>36</v>
      </c>
      <c r="T4" s="122" t="s">
        <v>35</v>
      </c>
      <c r="U4" s="41" t="s">
        <v>36</v>
      </c>
      <c r="AW4" s="159" t="s">
        <v>39</v>
      </c>
      <c r="AX4" s="159"/>
      <c r="AY4" s="159"/>
      <c r="AZ4" s="159"/>
      <c r="BA4" s="159"/>
      <c r="BB4" s="159"/>
      <c r="BC4" s="159"/>
      <c r="BD4" s="159"/>
      <c r="BE4" s="159"/>
      <c r="BF4" s="159"/>
      <c r="BG4" s="159"/>
      <c r="BH4" s="159"/>
      <c r="BI4" s="159"/>
      <c r="BJ4" s="159"/>
      <c r="BK4" s="159"/>
      <c r="BL4" s="159"/>
      <c r="BM4" s="159"/>
      <c r="BN4" s="159"/>
      <c r="BO4" s="159"/>
      <c r="BP4" s="159"/>
      <c r="BQ4" s="159"/>
      <c r="BR4" s="159"/>
      <c r="BS4" s="159"/>
      <c r="BT4" s="159"/>
      <c r="BU4" s="159"/>
      <c r="BV4" s="159"/>
      <c r="BW4" s="159"/>
      <c r="BX4" s="159"/>
      <c r="BY4" s="159"/>
      <c r="BZ4" s="159"/>
      <c r="CA4" s="159"/>
      <c r="CB4" s="159"/>
      <c r="CC4" s="159"/>
      <c r="CD4" s="159"/>
      <c r="CE4" s="159"/>
      <c r="CF4" s="159"/>
      <c r="CG4" s="159"/>
      <c r="CH4" s="159"/>
      <c r="CI4" s="159"/>
      <c r="CJ4" s="159"/>
      <c r="CK4" s="159"/>
      <c r="CL4" s="159"/>
      <c r="CM4" s="159"/>
      <c r="CN4" s="159"/>
      <c r="CO4" s="159"/>
      <c r="CP4" s="159"/>
      <c r="CQ4" s="159"/>
      <c r="CR4" s="159"/>
      <c r="CS4" s="159"/>
      <c r="CT4" s="159"/>
      <c r="CU4" s="159"/>
      <c r="CV4" s="159"/>
      <c r="CW4" s="159"/>
      <c r="CX4" s="127"/>
      <c r="CZ4" s="159" t="s">
        <v>42</v>
      </c>
      <c r="DA4" s="159"/>
      <c r="DB4" s="159"/>
      <c r="DC4" s="159"/>
      <c r="DD4" s="159"/>
      <c r="DE4" s="159"/>
      <c r="DF4" s="159"/>
      <c r="DG4" s="159"/>
      <c r="DH4" s="159"/>
      <c r="DI4" s="159"/>
      <c r="DJ4" s="159"/>
      <c r="DK4" s="159"/>
      <c r="DL4" s="159"/>
      <c r="DM4" s="159"/>
      <c r="DN4" s="159"/>
      <c r="DO4" s="159"/>
      <c r="DP4" s="159"/>
      <c r="DQ4" s="159"/>
      <c r="DR4" s="159"/>
      <c r="DS4" s="159"/>
      <c r="DT4" s="159"/>
      <c r="DU4" s="159"/>
      <c r="DV4" s="159"/>
      <c r="DW4" s="159"/>
      <c r="DX4" s="159"/>
      <c r="DY4" s="159"/>
      <c r="DZ4" s="159"/>
      <c r="EA4" s="159"/>
      <c r="EB4" s="159"/>
      <c r="EC4" s="159"/>
      <c r="ED4" s="159"/>
      <c r="EE4" s="159"/>
      <c r="EF4" s="159"/>
      <c r="EG4" s="159"/>
      <c r="EH4" s="159"/>
      <c r="EI4" s="159"/>
      <c r="EJ4" s="159"/>
      <c r="EK4" s="159"/>
      <c r="EL4" s="159"/>
      <c r="EM4" s="159"/>
      <c r="EN4" s="159"/>
      <c r="EO4" s="159"/>
      <c r="EP4" s="159"/>
      <c r="EQ4" s="159"/>
      <c r="ER4" s="159"/>
      <c r="ES4" s="159"/>
      <c r="ET4" s="159"/>
      <c r="EU4" s="159"/>
      <c r="EV4" s="159"/>
      <c r="EW4" s="159"/>
      <c r="EX4" s="159"/>
      <c r="EY4" s="159"/>
      <c r="EZ4" s="159"/>
      <c r="FB4" s="159" t="s">
        <v>43</v>
      </c>
      <c r="FC4" s="159"/>
      <c r="FD4" s="159"/>
      <c r="FE4" s="159"/>
      <c r="FF4" s="159"/>
      <c r="FG4" s="159"/>
      <c r="FH4" s="159"/>
      <c r="FI4" s="159"/>
      <c r="FJ4" s="159"/>
      <c r="FK4" s="159"/>
      <c r="FL4" s="159"/>
      <c r="FM4" s="159"/>
      <c r="FN4" s="159"/>
      <c r="FO4" s="159"/>
      <c r="FP4" s="159"/>
      <c r="FQ4" s="159"/>
      <c r="FR4" s="159"/>
      <c r="FS4" s="159"/>
      <c r="FT4" s="159"/>
      <c r="FU4" s="159"/>
      <c r="FV4" s="159"/>
      <c r="FW4" s="159"/>
      <c r="FX4" s="159"/>
      <c r="FY4" s="159"/>
      <c r="FZ4" s="159"/>
      <c r="GA4" s="159"/>
      <c r="GB4" s="159"/>
      <c r="GC4" s="159"/>
      <c r="GD4" s="159"/>
      <c r="GE4" s="159"/>
      <c r="GF4" s="159"/>
      <c r="GG4" s="159"/>
      <c r="GH4" s="159"/>
      <c r="GI4" s="159"/>
      <c r="GJ4" s="159"/>
      <c r="GK4" s="159"/>
      <c r="GL4" s="159"/>
      <c r="GM4" s="159"/>
      <c r="GN4" s="159"/>
      <c r="GO4" s="159"/>
      <c r="GP4" s="159"/>
      <c r="GQ4" s="159"/>
      <c r="GR4" s="159"/>
      <c r="GS4" s="159"/>
      <c r="GT4" s="159"/>
      <c r="GU4" s="159"/>
      <c r="GV4" s="159"/>
      <c r="GW4" s="159"/>
      <c r="GX4" s="159"/>
      <c r="GY4" s="159"/>
      <c r="GZ4" s="159"/>
      <c r="HA4" s="159"/>
      <c r="HB4" s="159"/>
    </row>
    <row r="5" spans="1:211" ht="56.25" customHeight="1" outlineLevel="1">
      <c r="F5" s="10">
        <v>1</v>
      </c>
      <c r="G5" s="1" t="s">
        <v>84</v>
      </c>
      <c r="H5" s="43" t="s">
        <v>135</v>
      </c>
      <c r="I5" s="44">
        <v>0.1</v>
      </c>
      <c r="J5" s="45" t="s">
        <v>136</v>
      </c>
      <c r="K5" s="44">
        <v>0.3</v>
      </c>
      <c r="L5" s="46" t="s">
        <v>137</v>
      </c>
      <c r="M5" s="44">
        <v>0.3</v>
      </c>
      <c r="N5" s="46" t="s">
        <v>138</v>
      </c>
      <c r="O5" s="44">
        <v>0.1</v>
      </c>
      <c r="P5" s="46" t="s">
        <v>139</v>
      </c>
      <c r="Q5" s="44">
        <v>0.05</v>
      </c>
      <c r="R5" s="46" t="s">
        <v>140</v>
      </c>
      <c r="S5" s="44">
        <v>0.1</v>
      </c>
      <c r="T5" s="46" t="s">
        <v>142</v>
      </c>
      <c r="U5" s="44">
        <v>0.05</v>
      </c>
      <c r="AW5" s="158" t="s">
        <v>40</v>
      </c>
      <c r="AX5" s="157">
        <v>44347</v>
      </c>
      <c r="AY5" s="157">
        <f>AX5+7</f>
        <v>44354</v>
      </c>
      <c r="AZ5" s="157">
        <f>AY5+7</f>
        <v>44361</v>
      </c>
      <c r="BA5" s="157">
        <f t="shared" ref="BA5:CW5" si="0">AZ5+7</f>
        <v>44368</v>
      </c>
      <c r="BB5" s="157">
        <f t="shared" si="0"/>
        <v>44375</v>
      </c>
      <c r="BC5" s="157">
        <f t="shared" si="0"/>
        <v>44382</v>
      </c>
      <c r="BD5" s="157">
        <f t="shared" si="0"/>
        <v>44389</v>
      </c>
      <c r="BE5" s="157">
        <f t="shared" si="0"/>
        <v>44396</v>
      </c>
      <c r="BF5" s="157">
        <f t="shared" si="0"/>
        <v>44403</v>
      </c>
      <c r="BG5" s="157">
        <f t="shared" si="0"/>
        <v>44410</v>
      </c>
      <c r="BH5" s="157">
        <f t="shared" si="0"/>
        <v>44417</v>
      </c>
      <c r="BI5" s="157">
        <f t="shared" si="0"/>
        <v>44424</v>
      </c>
      <c r="BJ5" s="157">
        <f t="shared" si="0"/>
        <v>44431</v>
      </c>
      <c r="BK5" s="157">
        <f t="shared" si="0"/>
        <v>44438</v>
      </c>
      <c r="BL5" s="157">
        <f t="shared" si="0"/>
        <v>44445</v>
      </c>
      <c r="BM5" s="157">
        <f t="shared" si="0"/>
        <v>44452</v>
      </c>
      <c r="BN5" s="157">
        <f t="shared" si="0"/>
        <v>44459</v>
      </c>
      <c r="BO5" s="157">
        <f t="shared" si="0"/>
        <v>44466</v>
      </c>
      <c r="BP5" s="157">
        <f t="shared" si="0"/>
        <v>44473</v>
      </c>
      <c r="BQ5" s="157">
        <f t="shared" si="0"/>
        <v>44480</v>
      </c>
      <c r="BR5" s="157">
        <f t="shared" si="0"/>
        <v>44487</v>
      </c>
      <c r="BS5" s="157">
        <f t="shared" si="0"/>
        <v>44494</v>
      </c>
      <c r="BT5" s="157">
        <f t="shared" si="0"/>
        <v>44501</v>
      </c>
      <c r="BU5" s="157">
        <f t="shared" si="0"/>
        <v>44508</v>
      </c>
      <c r="BV5" s="157">
        <f t="shared" si="0"/>
        <v>44515</v>
      </c>
      <c r="BW5" s="157">
        <f t="shared" si="0"/>
        <v>44522</v>
      </c>
      <c r="BX5" s="157">
        <f t="shared" si="0"/>
        <v>44529</v>
      </c>
      <c r="BY5" s="157">
        <f t="shared" si="0"/>
        <v>44536</v>
      </c>
      <c r="BZ5" s="157">
        <f t="shared" si="0"/>
        <v>44543</v>
      </c>
      <c r="CA5" s="157">
        <f t="shared" si="0"/>
        <v>44550</v>
      </c>
      <c r="CB5" s="157">
        <f t="shared" si="0"/>
        <v>44557</v>
      </c>
      <c r="CC5" s="157">
        <f t="shared" si="0"/>
        <v>44564</v>
      </c>
      <c r="CD5" s="157">
        <f t="shared" si="0"/>
        <v>44571</v>
      </c>
      <c r="CE5" s="157">
        <f t="shared" si="0"/>
        <v>44578</v>
      </c>
      <c r="CF5" s="157">
        <f t="shared" si="0"/>
        <v>44585</v>
      </c>
      <c r="CG5" s="157">
        <f t="shared" si="0"/>
        <v>44592</v>
      </c>
      <c r="CH5" s="157">
        <f t="shared" si="0"/>
        <v>44599</v>
      </c>
      <c r="CI5" s="157">
        <f t="shared" si="0"/>
        <v>44606</v>
      </c>
      <c r="CJ5" s="157">
        <f t="shared" si="0"/>
        <v>44613</v>
      </c>
      <c r="CK5" s="157">
        <f t="shared" si="0"/>
        <v>44620</v>
      </c>
      <c r="CL5" s="157">
        <f t="shared" si="0"/>
        <v>44627</v>
      </c>
      <c r="CM5" s="157">
        <f t="shared" si="0"/>
        <v>44634</v>
      </c>
      <c r="CN5" s="157">
        <f t="shared" si="0"/>
        <v>44641</v>
      </c>
      <c r="CO5" s="157">
        <f t="shared" si="0"/>
        <v>44648</v>
      </c>
      <c r="CP5" s="157">
        <f t="shared" si="0"/>
        <v>44655</v>
      </c>
      <c r="CQ5" s="157">
        <f t="shared" si="0"/>
        <v>44662</v>
      </c>
      <c r="CR5" s="157">
        <f t="shared" si="0"/>
        <v>44669</v>
      </c>
      <c r="CS5" s="157">
        <f t="shared" si="0"/>
        <v>44676</v>
      </c>
      <c r="CT5" s="157">
        <f t="shared" si="0"/>
        <v>44683</v>
      </c>
      <c r="CU5" s="157">
        <f t="shared" si="0"/>
        <v>44690</v>
      </c>
      <c r="CV5" s="157">
        <f t="shared" si="0"/>
        <v>44697</v>
      </c>
      <c r="CW5" s="157">
        <f t="shared" si="0"/>
        <v>44704</v>
      </c>
      <c r="CX5" s="125"/>
      <c r="CY5" s="157"/>
      <c r="CZ5" s="158" t="s">
        <v>40</v>
      </c>
      <c r="DA5" s="157">
        <v>44347</v>
      </c>
      <c r="DB5" s="157">
        <f>DA5+7</f>
        <v>44354</v>
      </c>
      <c r="DC5" s="157">
        <f>DB5+7</f>
        <v>44361</v>
      </c>
      <c r="DD5" s="157">
        <f t="shared" ref="DD5:EZ5" si="1">DC5+7</f>
        <v>44368</v>
      </c>
      <c r="DE5" s="157">
        <f t="shared" si="1"/>
        <v>44375</v>
      </c>
      <c r="DF5" s="157">
        <f t="shared" si="1"/>
        <v>44382</v>
      </c>
      <c r="DG5" s="157">
        <f t="shared" si="1"/>
        <v>44389</v>
      </c>
      <c r="DH5" s="157">
        <f t="shared" si="1"/>
        <v>44396</v>
      </c>
      <c r="DI5" s="157">
        <f t="shared" si="1"/>
        <v>44403</v>
      </c>
      <c r="DJ5" s="157">
        <f t="shared" si="1"/>
        <v>44410</v>
      </c>
      <c r="DK5" s="157">
        <f t="shared" si="1"/>
        <v>44417</v>
      </c>
      <c r="DL5" s="157">
        <f t="shared" si="1"/>
        <v>44424</v>
      </c>
      <c r="DM5" s="157">
        <f t="shared" si="1"/>
        <v>44431</v>
      </c>
      <c r="DN5" s="157">
        <f t="shared" si="1"/>
        <v>44438</v>
      </c>
      <c r="DO5" s="157">
        <f t="shared" si="1"/>
        <v>44445</v>
      </c>
      <c r="DP5" s="157">
        <f t="shared" si="1"/>
        <v>44452</v>
      </c>
      <c r="DQ5" s="157">
        <f t="shared" si="1"/>
        <v>44459</v>
      </c>
      <c r="DR5" s="157">
        <f t="shared" si="1"/>
        <v>44466</v>
      </c>
      <c r="DS5" s="157">
        <f t="shared" si="1"/>
        <v>44473</v>
      </c>
      <c r="DT5" s="157">
        <f t="shared" si="1"/>
        <v>44480</v>
      </c>
      <c r="DU5" s="157">
        <f t="shared" si="1"/>
        <v>44487</v>
      </c>
      <c r="DV5" s="157">
        <f t="shared" si="1"/>
        <v>44494</v>
      </c>
      <c r="DW5" s="157">
        <f t="shared" si="1"/>
        <v>44501</v>
      </c>
      <c r="DX5" s="157">
        <f t="shared" si="1"/>
        <v>44508</v>
      </c>
      <c r="DY5" s="157">
        <f t="shared" si="1"/>
        <v>44515</v>
      </c>
      <c r="DZ5" s="157">
        <f t="shared" si="1"/>
        <v>44522</v>
      </c>
      <c r="EA5" s="157">
        <f t="shared" si="1"/>
        <v>44529</v>
      </c>
      <c r="EB5" s="157">
        <f t="shared" si="1"/>
        <v>44536</v>
      </c>
      <c r="EC5" s="157">
        <f t="shared" si="1"/>
        <v>44543</v>
      </c>
      <c r="ED5" s="157">
        <f t="shared" si="1"/>
        <v>44550</v>
      </c>
      <c r="EE5" s="157">
        <f t="shared" si="1"/>
        <v>44557</v>
      </c>
      <c r="EF5" s="157">
        <f t="shared" si="1"/>
        <v>44564</v>
      </c>
      <c r="EG5" s="157">
        <f t="shared" si="1"/>
        <v>44571</v>
      </c>
      <c r="EH5" s="157">
        <f t="shared" si="1"/>
        <v>44578</v>
      </c>
      <c r="EI5" s="157">
        <f t="shared" si="1"/>
        <v>44585</v>
      </c>
      <c r="EJ5" s="157">
        <f t="shared" si="1"/>
        <v>44592</v>
      </c>
      <c r="EK5" s="157">
        <f t="shared" si="1"/>
        <v>44599</v>
      </c>
      <c r="EL5" s="157">
        <f t="shared" si="1"/>
        <v>44606</v>
      </c>
      <c r="EM5" s="157">
        <f t="shared" si="1"/>
        <v>44613</v>
      </c>
      <c r="EN5" s="157">
        <f t="shared" si="1"/>
        <v>44620</v>
      </c>
      <c r="EO5" s="157">
        <f t="shared" si="1"/>
        <v>44627</v>
      </c>
      <c r="EP5" s="157">
        <f t="shared" si="1"/>
        <v>44634</v>
      </c>
      <c r="EQ5" s="157">
        <f t="shared" si="1"/>
        <v>44641</v>
      </c>
      <c r="ER5" s="157">
        <f t="shared" si="1"/>
        <v>44648</v>
      </c>
      <c r="ES5" s="157">
        <f t="shared" si="1"/>
        <v>44655</v>
      </c>
      <c r="ET5" s="157">
        <f t="shared" si="1"/>
        <v>44662</v>
      </c>
      <c r="EU5" s="157">
        <f t="shared" si="1"/>
        <v>44669</v>
      </c>
      <c r="EV5" s="157">
        <f t="shared" si="1"/>
        <v>44676</v>
      </c>
      <c r="EW5" s="157">
        <f t="shared" si="1"/>
        <v>44683</v>
      </c>
      <c r="EX5" s="157">
        <f t="shared" si="1"/>
        <v>44690</v>
      </c>
      <c r="EY5" s="157">
        <f t="shared" si="1"/>
        <v>44697</v>
      </c>
      <c r="EZ5" s="157">
        <f t="shared" si="1"/>
        <v>44704</v>
      </c>
      <c r="FB5" s="158" t="s">
        <v>40</v>
      </c>
      <c r="FC5" s="157">
        <v>44347</v>
      </c>
      <c r="FD5" s="157">
        <f>FC5+7</f>
        <v>44354</v>
      </c>
      <c r="FE5" s="157">
        <f>FD5+7</f>
        <v>44361</v>
      </c>
      <c r="FF5" s="157">
        <f t="shared" ref="FF5:HB5" si="2">FE5+7</f>
        <v>44368</v>
      </c>
      <c r="FG5" s="157">
        <f t="shared" si="2"/>
        <v>44375</v>
      </c>
      <c r="FH5" s="157">
        <f t="shared" si="2"/>
        <v>44382</v>
      </c>
      <c r="FI5" s="157">
        <f t="shared" si="2"/>
        <v>44389</v>
      </c>
      <c r="FJ5" s="157">
        <f t="shared" si="2"/>
        <v>44396</v>
      </c>
      <c r="FK5" s="157">
        <f t="shared" si="2"/>
        <v>44403</v>
      </c>
      <c r="FL5" s="157">
        <f t="shared" si="2"/>
        <v>44410</v>
      </c>
      <c r="FM5" s="157">
        <f t="shared" si="2"/>
        <v>44417</v>
      </c>
      <c r="FN5" s="157">
        <f t="shared" si="2"/>
        <v>44424</v>
      </c>
      <c r="FO5" s="157">
        <f t="shared" si="2"/>
        <v>44431</v>
      </c>
      <c r="FP5" s="157">
        <f t="shared" si="2"/>
        <v>44438</v>
      </c>
      <c r="FQ5" s="157">
        <f t="shared" si="2"/>
        <v>44445</v>
      </c>
      <c r="FR5" s="157">
        <f t="shared" si="2"/>
        <v>44452</v>
      </c>
      <c r="FS5" s="157">
        <f t="shared" si="2"/>
        <v>44459</v>
      </c>
      <c r="FT5" s="157">
        <f t="shared" si="2"/>
        <v>44466</v>
      </c>
      <c r="FU5" s="157">
        <f t="shared" si="2"/>
        <v>44473</v>
      </c>
      <c r="FV5" s="157">
        <f t="shared" si="2"/>
        <v>44480</v>
      </c>
      <c r="FW5" s="157">
        <f t="shared" si="2"/>
        <v>44487</v>
      </c>
      <c r="FX5" s="157">
        <f t="shared" si="2"/>
        <v>44494</v>
      </c>
      <c r="FY5" s="157">
        <f t="shared" si="2"/>
        <v>44501</v>
      </c>
      <c r="FZ5" s="157">
        <f t="shared" si="2"/>
        <v>44508</v>
      </c>
      <c r="GA5" s="157">
        <f t="shared" si="2"/>
        <v>44515</v>
      </c>
      <c r="GB5" s="157">
        <f t="shared" si="2"/>
        <v>44522</v>
      </c>
      <c r="GC5" s="157">
        <f t="shared" si="2"/>
        <v>44529</v>
      </c>
      <c r="GD5" s="157">
        <f t="shared" si="2"/>
        <v>44536</v>
      </c>
      <c r="GE5" s="157">
        <f t="shared" si="2"/>
        <v>44543</v>
      </c>
      <c r="GF5" s="157">
        <f t="shared" si="2"/>
        <v>44550</v>
      </c>
      <c r="GG5" s="157">
        <f t="shared" si="2"/>
        <v>44557</v>
      </c>
      <c r="GH5" s="157">
        <f t="shared" si="2"/>
        <v>44564</v>
      </c>
      <c r="GI5" s="157">
        <f t="shared" si="2"/>
        <v>44571</v>
      </c>
      <c r="GJ5" s="157">
        <f t="shared" si="2"/>
        <v>44578</v>
      </c>
      <c r="GK5" s="157">
        <f t="shared" si="2"/>
        <v>44585</v>
      </c>
      <c r="GL5" s="157">
        <f t="shared" si="2"/>
        <v>44592</v>
      </c>
      <c r="GM5" s="157">
        <f t="shared" si="2"/>
        <v>44599</v>
      </c>
      <c r="GN5" s="157">
        <f t="shared" si="2"/>
        <v>44606</v>
      </c>
      <c r="GO5" s="157">
        <f t="shared" si="2"/>
        <v>44613</v>
      </c>
      <c r="GP5" s="157">
        <f t="shared" si="2"/>
        <v>44620</v>
      </c>
      <c r="GQ5" s="157">
        <f t="shared" si="2"/>
        <v>44627</v>
      </c>
      <c r="GR5" s="157">
        <f t="shared" si="2"/>
        <v>44634</v>
      </c>
      <c r="GS5" s="157">
        <f t="shared" si="2"/>
        <v>44641</v>
      </c>
      <c r="GT5" s="157">
        <f t="shared" si="2"/>
        <v>44648</v>
      </c>
      <c r="GU5" s="157">
        <f t="shared" si="2"/>
        <v>44655</v>
      </c>
      <c r="GV5" s="157">
        <f t="shared" si="2"/>
        <v>44662</v>
      </c>
      <c r="GW5" s="157">
        <f t="shared" si="2"/>
        <v>44669</v>
      </c>
      <c r="GX5" s="157">
        <f t="shared" si="2"/>
        <v>44676</v>
      </c>
      <c r="GY5" s="157">
        <f t="shared" si="2"/>
        <v>44683</v>
      </c>
      <c r="GZ5" s="157">
        <f t="shared" si="2"/>
        <v>44690</v>
      </c>
      <c r="HA5" s="157">
        <f t="shared" si="2"/>
        <v>44697</v>
      </c>
      <c r="HB5" s="157">
        <f t="shared" si="2"/>
        <v>44704</v>
      </c>
    </row>
    <row r="6" spans="1:211" ht="56.25" customHeight="1" outlineLevel="1">
      <c r="F6" s="10">
        <v>2</v>
      </c>
      <c r="G6" s="1" t="s">
        <v>92</v>
      </c>
      <c r="H6" s="43" t="s">
        <v>135</v>
      </c>
      <c r="I6" s="44">
        <v>0.1</v>
      </c>
      <c r="J6" s="45" t="s">
        <v>136</v>
      </c>
      <c r="K6" s="44">
        <v>0.3</v>
      </c>
      <c r="L6" s="46" t="s">
        <v>137</v>
      </c>
      <c r="M6" s="44">
        <v>0.3</v>
      </c>
      <c r="N6" s="46" t="s">
        <v>138</v>
      </c>
      <c r="O6" s="44">
        <v>0.1</v>
      </c>
      <c r="P6" s="46" t="s">
        <v>139</v>
      </c>
      <c r="Q6" s="44">
        <v>0.05</v>
      </c>
      <c r="R6" s="46" t="s">
        <v>140</v>
      </c>
      <c r="S6" s="44">
        <v>0.1</v>
      </c>
      <c r="T6" s="46" t="s">
        <v>142</v>
      </c>
      <c r="U6" s="44">
        <v>0.05</v>
      </c>
      <c r="AW6" s="158"/>
      <c r="AX6" s="157"/>
      <c r="AY6" s="157"/>
      <c r="AZ6" s="157"/>
      <c r="BA6" s="157"/>
      <c r="BB6" s="157"/>
      <c r="BC6" s="157"/>
      <c r="BD6" s="157"/>
      <c r="BE6" s="157"/>
      <c r="BF6" s="157"/>
      <c r="BG6" s="157"/>
      <c r="BH6" s="157"/>
      <c r="BI6" s="157"/>
      <c r="BJ6" s="157"/>
      <c r="BK6" s="157"/>
      <c r="BL6" s="157"/>
      <c r="BM6" s="157"/>
      <c r="BN6" s="157"/>
      <c r="BO6" s="157"/>
      <c r="BP6" s="157"/>
      <c r="BQ6" s="157"/>
      <c r="BR6" s="157"/>
      <c r="BS6" s="157"/>
      <c r="BT6" s="157"/>
      <c r="BU6" s="157"/>
      <c r="BV6" s="157"/>
      <c r="BW6" s="157"/>
      <c r="BX6" s="157"/>
      <c r="BY6" s="157"/>
      <c r="BZ6" s="157"/>
      <c r="CA6" s="157"/>
      <c r="CB6" s="157"/>
      <c r="CC6" s="157"/>
      <c r="CD6" s="157"/>
      <c r="CE6" s="157"/>
      <c r="CF6" s="157"/>
      <c r="CG6" s="157"/>
      <c r="CH6" s="157"/>
      <c r="CI6" s="157"/>
      <c r="CJ6" s="157"/>
      <c r="CK6" s="157"/>
      <c r="CL6" s="157"/>
      <c r="CM6" s="157"/>
      <c r="CN6" s="157"/>
      <c r="CO6" s="157"/>
      <c r="CP6" s="157"/>
      <c r="CQ6" s="157"/>
      <c r="CR6" s="157"/>
      <c r="CS6" s="157"/>
      <c r="CT6" s="157"/>
      <c r="CU6" s="157"/>
      <c r="CV6" s="157"/>
      <c r="CW6" s="157"/>
      <c r="CX6" s="125"/>
      <c r="CY6" s="157"/>
      <c r="CZ6" s="158"/>
      <c r="DA6" s="157"/>
      <c r="DB6" s="157"/>
      <c r="DC6" s="157"/>
      <c r="DD6" s="157"/>
      <c r="DE6" s="157"/>
      <c r="DF6" s="157"/>
      <c r="DG6" s="157"/>
      <c r="DH6" s="157"/>
      <c r="DI6" s="157"/>
      <c r="DJ6" s="157"/>
      <c r="DK6" s="157"/>
      <c r="DL6" s="157"/>
      <c r="DM6" s="157"/>
      <c r="DN6" s="157"/>
      <c r="DO6" s="157"/>
      <c r="DP6" s="157"/>
      <c r="DQ6" s="157"/>
      <c r="DR6" s="157"/>
      <c r="DS6" s="157"/>
      <c r="DT6" s="157"/>
      <c r="DU6" s="157"/>
      <c r="DV6" s="157"/>
      <c r="DW6" s="157"/>
      <c r="DX6" s="157"/>
      <c r="DY6" s="157"/>
      <c r="DZ6" s="157"/>
      <c r="EA6" s="157"/>
      <c r="EB6" s="157"/>
      <c r="EC6" s="157"/>
      <c r="ED6" s="157"/>
      <c r="EE6" s="157"/>
      <c r="EF6" s="157"/>
      <c r="EG6" s="157"/>
      <c r="EH6" s="157"/>
      <c r="EI6" s="157"/>
      <c r="EJ6" s="157"/>
      <c r="EK6" s="157"/>
      <c r="EL6" s="157"/>
      <c r="EM6" s="157"/>
      <c r="EN6" s="157"/>
      <c r="EO6" s="157"/>
      <c r="EP6" s="157"/>
      <c r="EQ6" s="157"/>
      <c r="ER6" s="157"/>
      <c r="ES6" s="157"/>
      <c r="ET6" s="157"/>
      <c r="EU6" s="157"/>
      <c r="EV6" s="157"/>
      <c r="EW6" s="157"/>
      <c r="EX6" s="157"/>
      <c r="EY6" s="157"/>
      <c r="EZ6" s="157"/>
      <c r="FB6" s="158"/>
      <c r="FC6" s="157"/>
      <c r="FD6" s="157"/>
      <c r="FE6" s="157"/>
      <c r="FF6" s="157"/>
      <c r="FG6" s="157"/>
      <c r="FH6" s="157"/>
      <c r="FI6" s="157"/>
      <c r="FJ6" s="157"/>
      <c r="FK6" s="157"/>
      <c r="FL6" s="157"/>
      <c r="FM6" s="157"/>
      <c r="FN6" s="157"/>
      <c r="FO6" s="157"/>
      <c r="FP6" s="157"/>
      <c r="FQ6" s="157"/>
      <c r="FR6" s="157"/>
      <c r="FS6" s="157"/>
      <c r="FT6" s="157"/>
      <c r="FU6" s="157"/>
      <c r="FV6" s="157"/>
      <c r="FW6" s="157"/>
      <c r="FX6" s="157"/>
      <c r="FY6" s="157"/>
      <c r="FZ6" s="157"/>
      <c r="GA6" s="157"/>
      <c r="GB6" s="157"/>
      <c r="GC6" s="157"/>
      <c r="GD6" s="157"/>
      <c r="GE6" s="157"/>
      <c r="GF6" s="157"/>
      <c r="GG6" s="157"/>
      <c r="GH6" s="157"/>
      <c r="GI6" s="157"/>
      <c r="GJ6" s="157"/>
      <c r="GK6" s="157"/>
      <c r="GL6" s="157"/>
      <c r="GM6" s="157"/>
      <c r="GN6" s="157"/>
      <c r="GO6" s="157"/>
      <c r="GP6" s="157"/>
      <c r="GQ6" s="157"/>
      <c r="GR6" s="157"/>
      <c r="GS6" s="157"/>
      <c r="GT6" s="157"/>
      <c r="GU6" s="157"/>
      <c r="GV6" s="157"/>
      <c r="GW6" s="157"/>
      <c r="GX6" s="157"/>
      <c r="GY6" s="157"/>
      <c r="GZ6" s="157"/>
      <c r="HA6" s="157"/>
      <c r="HB6" s="157"/>
    </row>
    <row r="7" spans="1:211" s="2" customFormat="1" ht="56.25" customHeight="1" outlineLevel="1">
      <c r="F7" s="10">
        <v>3</v>
      </c>
      <c r="G7" s="1" t="s">
        <v>85</v>
      </c>
      <c r="H7" s="43" t="s">
        <v>137</v>
      </c>
      <c r="I7" s="44">
        <v>0.7</v>
      </c>
      <c r="J7" s="45" t="s">
        <v>139</v>
      </c>
      <c r="K7" s="44">
        <v>0.05</v>
      </c>
      <c r="L7" s="46" t="s">
        <v>140</v>
      </c>
      <c r="M7" s="44">
        <v>0.1</v>
      </c>
      <c r="N7" s="46" t="s">
        <v>142</v>
      </c>
      <c r="O7" s="44">
        <v>0.05</v>
      </c>
      <c r="P7" s="46"/>
      <c r="Q7" s="44"/>
      <c r="R7" s="46"/>
      <c r="S7" s="44"/>
      <c r="T7" s="46"/>
      <c r="U7" s="44"/>
      <c r="AW7" s="158"/>
      <c r="AX7" s="157"/>
      <c r="AY7" s="157"/>
      <c r="AZ7" s="157"/>
      <c r="BA7" s="157"/>
      <c r="BB7" s="157"/>
      <c r="BC7" s="157"/>
      <c r="BD7" s="157"/>
      <c r="BE7" s="157"/>
      <c r="BF7" s="157"/>
      <c r="BG7" s="157"/>
      <c r="BH7" s="157"/>
      <c r="BI7" s="157"/>
      <c r="BJ7" s="157"/>
      <c r="BK7" s="157"/>
      <c r="BL7" s="157"/>
      <c r="BM7" s="157"/>
      <c r="BN7" s="157"/>
      <c r="BO7" s="157"/>
      <c r="BP7" s="157"/>
      <c r="BQ7" s="157"/>
      <c r="BR7" s="157"/>
      <c r="BS7" s="157"/>
      <c r="BT7" s="157"/>
      <c r="BU7" s="157"/>
      <c r="BV7" s="157"/>
      <c r="BW7" s="157"/>
      <c r="BX7" s="157"/>
      <c r="BY7" s="157"/>
      <c r="BZ7" s="157"/>
      <c r="CA7" s="157"/>
      <c r="CB7" s="157"/>
      <c r="CC7" s="157"/>
      <c r="CD7" s="157"/>
      <c r="CE7" s="157"/>
      <c r="CF7" s="157"/>
      <c r="CG7" s="157"/>
      <c r="CH7" s="157"/>
      <c r="CI7" s="157"/>
      <c r="CJ7" s="157"/>
      <c r="CK7" s="157"/>
      <c r="CL7" s="157"/>
      <c r="CM7" s="157"/>
      <c r="CN7" s="157"/>
      <c r="CO7" s="157"/>
      <c r="CP7" s="157"/>
      <c r="CQ7" s="157"/>
      <c r="CR7" s="157"/>
      <c r="CS7" s="157"/>
      <c r="CT7" s="157"/>
      <c r="CU7" s="157"/>
      <c r="CV7" s="157"/>
      <c r="CW7" s="157"/>
      <c r="CX7" s="125"/>
      <c r="CY7" s="157"/>
      <c r="CZ7" s="158"/>
      <c r="DA7" s="157"/>
      <c r="DB7" s="157"/>
      <c r="DC7" s="157"/>
      <c r="DD7" s="157"/>
      <c r="DE7" s="157"/>
      <c r="DF7" s="157"/>
      <c r="DG7" s="157"/>
      <c r="DH7" s="157"/>
      <c r="DI7" s="157"/>
      <c r="DJ7" s="157"/>
      <c r="DK7" s="157"/>
      <c r="DL7" s="157"/>
      <c r="DM7" s="157"/>
      <c r="DN7" s="157"/>
      <c r="DO7" s="157"/>
      <c r="DP7" s="157"/>
      <c r="DQ7" s="157"/>
      <c r="DR7" s="157"/>
      <c r="DS7" s="157"/>
      <c r="DT7" s="157"/>
      <c r="DU7" s="157"/>
      <c r="DV7" s="157"/>
      <c r="DW7" s="157"/>
      <c r="DX7" s="157"/>
      <c r="DY7" s="157"/>
      <c r="DZ7" s="157"/>
      <c r="EA7" s="157"/>
      <c r="EB7" s="157"/>
      <c r="EC7" s="157"/>
      <c r="ED7" s="157"/>
      <c r="EE7" s="157"/>
      <c r="EF7" s="157"/>
      <c r="EG7" s="157"/>
      <c r="EH7" s="157"/>
      <c r="EI7" s="157"/>
      <c r="EJ7" s="157"/>
      <c r="EK7" s="157"/>
      <c r="EL7" s="157"/>
      <c r="EM7" s="157"/>
      <c r="EN7" s="157"/>
      <c r="EO7" s="157"/>
      <c r="EP7" s="157"/>
      <c r="EQ7" s="157"/>
      <c r="ER7" s="157"/>
      <c r="ES7" s="157"/>
      <c r="ET7" s="157"/>
      <c r="EU7" s="157"/>
      <c r="EV7" s="157"/>
      <c r="EW7" s="157"/>
      <c r="EX7" s="157"/>
      <c r="EY7" s="157"/>
      <c r="EZ7" s="157"/>
      <c r="FB7" s="158"/>
      <c r="FC7" s="157"/>
      <c r="FD7" s="157"/>
      <c r="FE7" s="157"/>
      <c r="FF7" s="157"/>
      <c r="FG7" s="157"/>
      <c r="FH7" s="157"/>
      <c r="FI7" s="157"/>
      <c r="FJ7" s="157"/>
      <c r="FK7" s="157"/>
      <c r="FL7" s="157"/>
      <c r="FM7" s="157"/>
      <c r="FN7" s="157"/>
      <c r="FO7" s="157"/>
      <c r="FP7" s="157"/>
      <c r="FQ7" s="157"/>
      <c r="FR7" s="157"/>
      <c r="FS7" s="157"/>
      <c r="FT7" s="157"/>
      <c r="FU7" s="157"/>
      <c r="FV7" s="157"/>
      <c r="FW7" s="157"/>
      <c r="FX7" s="157"/>
      <c r="FY7" s="157"/>
      <c r="FZ7" s="157"/>
      <c r="GA7" s="157"/>
      <c r="GB7" s="157"/>
      <c r="GC7" s="157"/>
      <c r="GD7" s="157"/>
      <c r="GE7" s="157"/>
      <c r="GF7" s="157"/>
      <c r="GG7" s="157"/>
      <c r="GH7" s="157"/>
      <c r="GI7" s="157"/>
      <c r="GJ7" s="157"/>
      <c r="GK7" s="157"/>
      <c r="GL7" s="157"/>
      <c r="GM7" s="157"/>
      <c r="GN7" s="157"/>
      <c r="GO7" s="157"/>
      <c r="GP7" s="157"/>
      <c r="GQ7" s="157"/>
      <c r="GR7" s="157"/>
      <c r="GS7" s="157"/>
      <c r="GT7" s="157"/>
      <c r="GU7" s="157"/>
      <c r="GV7" s="157"/>
      <c r="GW7" s="157"/>
      <c r="GX7" s="157"/>
      <c r="GY7" s="157"/>
      <c r="GZ7" s="157"/>
      <c r="HA7" s="157"/>
      <c r="HB7" s="157"/>
    </row>
    <row r="8" spans="1:211" outlineLevel="1">
      <c r="F8" s="10"/>
      <c r="G8" s="1"/>
      <c r="I8" s="1"/>
      <c r="AW8" s="158" t="s">
        <v>41</v>
      </c>
      <c r="AX8" s="156">
        <f>AX5+6</f>
        <v>44353</v>
      </c>
      <c r="AY8" s="156">
        <f>AY5+6</f>
        <v>44360</v>
      </c>
      <c r="AZ8" s="156">
        <f>AZ5+6</f>
        <v>44367</v>
      </c>
      <c r="BA8" s="156">
        <f t="shared" ref="BA8:CW8" si="3">BA5+6</f>
        <v>44374</v>
      </c>
      <c r="BB8" s="156">
        <f t="shared" si="3"/>
        <v>44381</v>
      </c>
      <c r="BC8" s="156">
        <f t="shared" si="3"/>
        <v>44388</v>
      </c>
      <c r="BD8" s="156">
        <f t="shared" si="3"/>
        <v>44395</v>
      </c>
      <c r="BE8" s="156">
        <f t="shared" si="3"/>
        <v>44402</v>
      </c>
      <c r="BF8" s="156">
        <f t="shared" si="3"/>
        <v>44409</v>
      </c>
      <c r="BG8" s="156">
        <f t="shared" si="3"/>
        <v>44416</v>
      </c>
      <c r="BH8" s="156">
        <f t="shared" si="3"/>
        <v>44423</v>
      </c>
      <c r="BI8" s="156">
        <f t="shared" si="3"/>
        <v>44430</v>
      </c>
      <c r="BJ8" s="156">
        <f t="shared" si="3"/>
        <v>44437</v>
      </c>
      <c r="BK8" s="156">
        <f t="shared" si="3"/>
        <v>44444</v>
      </c>
      <c r="BL8" s="156">
        <f t="shared" si="3"/>
        <v>44451</v>
      </c>
      <c r="BM8" s="156">
        <f t="shared" si="3"/>
        <v>44458</v>
      </c>
      <c r="BN8" s="156">
        <f t="shared" si="3"/>
        <v>44465</v>
      </c>
      <c r="BO8" s="156">
        <f t="shared" si="3"/>
        <v>44472</v>
      </c>
      <c r="BP8" s="156">
        <f t="shared" si="3"/>
        <v>44479</v>
      </c>
      <c r="BQ8" s="156">
        <f t="shared" si="3"/>
        <v>44486</v>
      </c>
      <c r="BR8" s="156">
        <f t="shared" si="3"/>
        <v>44493</v>
      </c>
      <c r="BS8" s="156">
        <f t="shared" si="3"/>
        <v>44500</v>
      </c>
      <c r="BT8" s="156">
        <f t="shared" si="3"/>
        <v>44507</v>
      </c>
      <c r="BU8" s="156">
        <f t="shared" si="3"/>
        <v>44514</v>
      </c>
      <c r="BV8" s="156">
        <f t="shared" si="3"/>
        <v>44521</v>
      </c>
      <c r="BW8" s="156">
        <f t="shared" si="3"/>
        <v>44528</v>
      </c>
      <c r="BX8" s="156">
        <f t="shared" si="3"/>
        <v>44535</v>
      </c>
      <c r="BY8" s="156">
        <f t="shared" si="3"/>
        <v>44542</v>
      </c>
      <c r="BZ8" s="156">
        <f t="shared" si="3"/>
        <v>44549</v>
      </c>
      <c r="CA8" s="156">
        <f t="shared" si="3"/>
        <v>44556</v>
      </c>
      <c r="CB8" s="156">
        <f t="shared" si="3"/>
        <v>44563</v>
      </c>
      <c r="CC8" s="156">
        <f t="shared" si="3"/>
        <v>44570</v>
      </c>
      <c r="CD8" s="156">
        <f t="shared" si="3"/>
        <v>44577</v>
      </c>
      <c r="CE8" s="156">
        <f t="shared" si="3"/>
        <v>44584</v>
      </c>
      <c r="CF8" s="156">
        <f t="shared" si="3"/>
        <v>44591</v>
      </c>
      <c r="CG8" s="156">
        <f t="shared" si="3"/>
        <v>44598</v>
      </c>
      <c r="CH8" s="156">
        <f t="shared" si="3"/>
        <v>44605</v>
      </c>
      <c r="CI8" s="156">
        <f t="shared" si="3"/>
        <v>44612</v>
      </c>
      <c r="CJ8" s="156">
        <f t="shared" si="3"/>
        <v>44619</v>
      </c>
      <c r="CK8" s="156">
        <f t="shared" si="3"/>
        <v>44626</v>
      </c>
      <c r="CL8" s="156">
        <f t="shared" si="3"/>
        <v>44633</v>
      </c>
      <c r="CM8" s="156">
        <f t="shared" si="3"/>
        <v>44640</v>
      </c>
      <c r="CN8" s="156">
        <f t="shared" si="3"/>
        <v>44647</v>
      </c>
      <c r="CO8" s="156">
        <f t="shared" si="3"/>
        <v>44654</v>
      </c>
      <c r="CP8" s="156">
        <f t="shared" si="3"/>
        <v>44661</v>
      </c>
      <c r="CQ8" s="156">
        <f t="shared" si="3"/>
        <v>44668</v>
      </c>
      <c r="CR8" s="156">
        <f t="shared" si="3"/>
        <v>44675</v>
      </c>
      <c r="CS8" s="156">
        <f t="shared" si="3"/>
        <v>44682</v>
      </c>
      <c r="CT8" s="156">
        <f t="shared" si="3"/>
        <v>44689</v>
      </c>
      <c r="CU8" s="156">
        <f t="shared" si="3"/>
        <v>44696</v>
      </c>
      <c r="CV8" s="156">
        <f t="shared" si="3"/>
        <v>44703</v>
      </c>
      <c r="CW8" s="156">
        <f t="shared" si="3"/>
        <v>44710</v>
      </c>
      <c r="CX8" s="123"/>
      <c r="CY8" s="156"/>
      <c r="CZ8" s="158" t="s">
        <v>41</v>
      </c>
      <c r="DA8" s="156">
        <f>DA5+6</f>
        <v>44353</v>
      </c>
      <c r="DB8" s="156">
        <f>DB5+6</f>
        <v>44360</v>
      </c>
      <c r="DC8" s="156">
        <f>DC5+6</f>
        <v>44367</v>
      </c>
      <c r="DD8" s="156">
        <f t="shared" ref="DD8:EZ8" si="4">DD5+6</f>
        <v>44374</v>
      </c>
      <c r="DE8" s="156">
        <f t="shared" si="4"/>
        <v>44381</v>
      </c>
      <c r="DF8" s="156">
        <f t="shared" si="4"/>
        <v>44388</v>
      </c>
      <c r="DG8" s="156">
        <f t="shared" si="4"/>
        <v>44395</v>
      </c>
      <c r="DH8" s="156">
        <f t="shared" si="4"/>
        <v>44402</v>
      </c>
      <c r="DI8" s="156">
        <f t="shared" si="4"/>
        <v>44409</v>
      </c>
      <c r="DJ8" s="156">
        <f t="shared" si="4"/>
        <v>44416</v>
      </c>
      <c r="DK8" s="156">
        <f t="shared" si="4"/>
        <v>44423</v>
      </c>
      <c r="DL8" s="156">
        <f t="shared" si="4"/>
        <v>44430</v>
      </c>
      <c r="DM8" s="156">
        <f t="shared" si="4"/>
        <v>44437</v>
      </c>
      <c r="DN8" s="156">
        <f t="shared" si="4"/>
        <v>44444</v>
      </c>
      <c r="DO8" s="156">
        <f t="shared" si="4"/>
        <v>44451</v>
      </c>
      <c r="DP8" s="156">
        <f t="shared" si="4"/>
        <v>44458</v>
      </c>
      <c r="DQ8" s="156">
        <f t="shared" si="4"/>
        <v>44465</v>
      </c>
      <c r="DR8" s="156">
        <f t="shared" si="4"/>
        <v>44472</v>
      </c>
      <c r="DS8" s="156">
        <f t="shared" si="4"/>
        <v>44479</v>
      </c>
      <c r="DT8" s="156">
        <f t="shared" si="4"/>
        <v>44486</v>
      </c>
      <c r="DU8" s="156">
        <f t="shared" si="4"/>
        <v>44493</v>
      </c>
      <c r="DV8" s="156">
        <f t="shared" si="4"/>
        <v>44500</v>
      </c>
      <c r="DW8" s="156">
        <f t="shared" si="4"/>
        <v>44507</v>
      </c>
      <c r="DX8" s="156">
        <f t="shared" si="4"/>
        <v>44514</v>
      </c>
      <c r="DY8" s="156">
        <f t="shared" si="4"/>
        <v>44521</v>
      </c>
      <c r="DZ8" s="156">
        <f t="shared" si="4"/>
        <v>44528</v>
      </c>
      <c r="EA8" s="156">
        <f t="shared" si="4"/>
        <v>44535</v>
      </c>
      <c r="EB8" s="156">
        <f t="shared" si="4"/>
        <v>44542</v>
      </c>
      <c r="EC8" s="156">
        <f t="shared" si="4"/>
        <v>44549</v>
      </c>
      <c r="ED8" s="156">
        <f t="shared" si="4"/>
        <v>44556</v>
      </c>
      <c r="EE8" s="156">
        <f t="shared" si="4"/>
        <v>44563</v>
      </c>
      <c r="EF8" s="156">
        <f t="shared" si="4"/>
        <v>44570</v>
      </c>
      <c r="EG8" s="156">
        <f t="shared" si="4"/>
        <v>44577</v>
      </c>
      <c r="EH8" s="156">
        <f t="shared" si="4"/>
        <v>44584</v>
      </c>
      <c r="EI8" s="156">
        <f t="shared" si="4"/>
        <v>44591</v>
      </c>
      <c r="EJ8" s="156">
        <f t="shared" si="4"/>
        <v>44598</v>
      </c>
      <c r="EK8" s="156">
        <f t="shared" si="4"/>
        <v>44605</v>
      </c>
      <c r="EL8" s="156">
        <f t="shared" si="4"/>
        <v>44612</v>
      </c>
      <c r="EM8" s="156">
        <f t="shared" si="4"/>
        <v>44619</v>
      </c>
      <c r="EN8" s="156">
        <f t="shared" si="4"/>
        <v>44626</v>
      </c>
      <c r="EO8" s="156">
        <f t="shared" si="4"/>
        <v>44633</v>
      </c>
      <c r="EP8" s="156">
        <f t="shared" si="4"/>
        <v>44640</v>
      </c>
      <c r="EQ8" s="156">
        <f t="shared" si="4"/>
        <v>44647</v>
      </c>
      <c r="ER8" s="156">
        <f t="shared" si="4"/>
        <v>44654</v>
      </c>
      <c r="ES8" s="156">
        <f t="shared" si="4"/>
        <v>44661</v>
      </c>
      <c r="ET8" s="156">
        <f t="shared" si="4"/>
        <v>44668</v>
      </c>
      <c r="EU8" s="156">
        <f t="shared" si="4"/>
        <v>44675</v>
      </c>
      <c r="EV8" s="156">
        <f t="shared" si="4"/>
        <v>44682</v>
      </c>
      <c r="EW8" s="156">
        <f t="shared" si="4"/>
        <v>44689</v>
      </c>
      <c r="EX8" s="156">
        <f t="shared" si="4"/>
        <v>44696</v>
      </c>
      <c r="EY8" s="156">
        <f t="shared" si="4"/>
        <v>44703</v>
      </c>
      <c r="EZ8" s="156">
        <f t="shared" si="4"/>
        <v>44710</v>
      </c>
      <c r="FB8" s="158" t="s">
        <v>41</v>
      </c>
      <c r="FC8" s="156">
        <f>FC5+6</f>
        <v>44353</v>
      </c>
      <c r="FD8" s="156">
        <f>FD5+6</f>
        <v>44360</v>
      </c>
      <c r="FE8" s="156">
        <f>FE5+6</f>
        <v>44367</v>
      </c>
      <c r="FF8" s="156">
        <f t="shared" ref="FF8:HB8" si="5">FF5+6</f>
        <v>44374</v>
      </c>
      <c r="FG8" s="156">
        <f t="shared" si="5"/>
        <v>44381</v>
      </c>
      <c r="FH8" s="156">
        <f t="shared" si="5"/>
        <v>44388</v>
      </c>
      <c r="FI8" s="156">
        <f t="shared" si="5"/>
        <v>44395</v>
      </c>
      <c r="FJ8" s="156">
        <f t="shared" si="5"/>
        <v>44402</v>
      </c>
      <c r="FK8" s="156">
        <f t="shared" si="5"/>
        <v>44409</v>
      </c>
      <c r="FL8" s="156">
        <f t="shared" si="5"/>
        <v>44416</v>
      </c>
      <c r="FM8" s="156">
        <f t="shared" si="5"/>
        <v>44423</v>
      </c>
      <c r="FN8" s="156">
        <f t="shared" si="5"/>
        <v>44430</v>
      </c>
      <c r="FO8" s="156">
        <f t="shared" si="5"/>
        <v>44437</v>
      </c>
      <c r="FP8" s="156">
        <f t="shared" si="5"/>
        <v>44444</v>
      </c>
      <c r="FQ8" s="156">
        <f t="shared" si="5"/>
        <v>44451</v>
      </c>
      <c r="FR8" s="156">
        <f t="shared" si="5"/>
        <v>44458</v>
      </c>
      <c r="FS8" s="156">
        <f t="shared" si="5"/>
        <v>44465</v>
      </c>
      <c r="FT8" s="156">
        <f t="shared" si="5"/>
        <v>44472</v>
      </c>
      <c r="FU8" s="156">
        <f t="shared" si="5"/>
        <v>44479</v>
      </c>
      <c r="FV8" s="156">
        <f t="shared" si="5"/>
        <v>44486</v>
      </c>
      <c r="FW8" s="156">
        <f t="shared" si="5"/>
        <v>44493</v>
      </c>
      <c r="FX8" s="156">
        <f t="shared" si="5"/>
        <v>44500</v>
      </c>
      <c r="FY8" s="156">
        <f t="shared" si="5"/>
        <v>44507</v>
      </c>
      <c r="FZ8" s="156">
        <f t="shared" si="5"/>
        <v>44514</v>
      </c>
      <c r="GA8" s="156">
        <f t="shared" si="5"/>
        <v>44521</v>
      </c>
      <c r="GB8" s="156">
        <f t="shared" si="5"/>
        <v>44528</v>
      </c>
      <c r="GC8" s="156">
        <f t="shared" si="5"/>
        <v>44535</v>
      </c>
      <c r="GD8" s="156">
        <f t="shared" si="5"/>
        <v>44542</v>
      </c>
      <c r="GE8" s="156">
        <f t="shared" si="5"/>
        <v>44549</v>
      </c>
      <c r="GF8" s="156">
        <f t="shared" si="5"/>
        <v>44556</v>
      </c>
      <c r="GG8" s="156">
        <f t="shared" si="5"/>
        <v>44563</v>
      </c>
      <c r="GH8" s="156">
        <f t="shared" si="5"/>
        <v>44570</v>
      </c>
      <c r="GI8" s="156">
        <f t="shared" si="5"/>
        <v>44577</v>
      </c>
      <c r="GJ8" s="156">
        <f t="shared" si="5"/>
        <v>44584</v>
      </c>
      <c r="GK8" s="156">
        <f t="shared" si="5"/>
        <v>44591</v>
      </c>
      <c r="GL8" s="156">
        <f t="shared" si="5"/>
        <v>44598</v>
      </c>
      <c r="GM8" s="156">
        <f t="shared" si="5"/>
        <v>44605</v>
      </c>
      <c r="GN8" s="156">
        <f t="shared" si="5"/>
        <v>44612</v>
      </c>
      <c r="GO8" s="156">
        <f t="shared" si="5"/>
        <v>44619</v>
      </c>
      <c r="GP8" s="156">
        <f t="shared" si="5"/>
        <v>44626</v>
      </c>
      <c r="GQ8" s="156">
        <f t="shared" si="5"/>
        <v>44633</v>
      </c>
      <c r="GR8" s="156">
        <f t="shared" si="5"/>
        <v>44640</v>
      </c>
      <c r="GS8" s="156">
        <f t="shared" si="5"/>
        <v>44647</v>
      </c>
      <c r="GT8" s="156">
        <f t="shared" si="5"/>
        <v>44654</v>
      </c>
      <c r="GU8" s="156">
        <f t="shared" si="5"/>
        <v>44661</v>
      </c>
      <c r="GV8" s="156">
        <f t="shared" si="5"/>
        <v>44668</v>
      </c>
      <c r="GW8" s="156">
        <f t="shared" si="5"/>
        <v>44675</v>
      </c>
      <c r="GX8" s="156">
        <f t="shared" si="5"/>
        <v>44682</v>
      </c>
      <c r="GY8" s="156">
        <f t="shared" si="5"/>
        <v>44689</v>
      </c>
      <c r="GZ8" s="156">
        <f t="shared" si="5"/>
        <v>44696</v>
      </c>
      <c r="HA8" s="156">
        <f t="shared" si="5"/>
        <v>44703</v>
      </c>
      <c r="HB8" s="156">
        <f t="shared" si="5"/>
        <v>44710</v>
      </c>
    </row>
    <row r="9" spans="1:211" ht="15" customHeight="1" collapsed="1" thickBot="1">
      <c r="B9" s="14" t="s">
        <v>134</v>
      </c>
      <c r="H9" s="14"/>
      <c r="T9" s="161" t="s">
        <v>10</v>
      </c>
      <c r="U9" s="161"/>
      <c r="V9" s="161"/>
      <c r="W9" s="161"/>
      <c r="X9" s="161" t="s">
        <v>15</v>
      </c>
      <c r="Y9" s="161"/>
      <c r="Z9" s="161"/>
      <c r="AA9" s="161"/>
      <c r="AB9" s="161" t="s">
        <v>20</v>
      </c>
      <c r="AC9" s="161"/>
      <c r="AD9" s="161"/>
      <c r="AE9" s="161"/>
      <c r="AF9" s="161" t="s">
        <v>25</v>
      </c>
      <c r="AG9" s="161"/>
      <c r="AH9" s="161"/>
      <c r="AI9" s="161"/>
      <c r="AJ9" s="161" t="s">
        <v>30</v>
      </c>
      <c r="AK9" s="161"/>
      <c r="AL9" s="161"/>
      <c r="AM9" s="161"/>
      <c r="AN9" s="161" t="s">
        <v>66</v>
      </c>
      <c r="AO9" s="161"/>
      <c r="AP9" s="161"/>
      <c r="AQ9" s="161"/>
      <c r="AR9" s="161" t="s">
        <v>141</v>
      </c>
      <c r="AS9" s="161"/>
      <c r="AT9" s="161"/>
      <c r="AU9" s="161"/>
      <c r="AW9" s="158"/>
      <c r="AX9" s="156"/>
      <c r="AY9" s="156"/>
      <c r="AZ9" s="156"/>
      <c r="BA9" s="156"/>
      <c r="BB9" s="156"/>
      <c r="BC9" s="156"/>
      <c r="BD9" s="156"/>
      <c r="BE9" s="156"/>
      <c r="BF9" s="156"/>
      <c r="BG9" s="156"/>
      <c r="BH9" s="156"/>
      <c r="BI9" s="156"/>
      <c r="BJ9" s="156"/>
      <c r="BK9" s="156"/>
      <c r="BL9" s="156"/>
      <c r="BM9" s="156"/>
      <c r="BN9" s="156"/>
      <c r="BO9" s="156"/>
      <c r="BP9" s="156"/>
      <c r="BQ9" s="156"/>
      <c r="BR9" s="156"/>
      <c r="BS9" s="156"/>
      <c r="BT9" s="156"/>
      <c r="BU9" s="156"/>
      <c r="BV9" s="156"/>
      <c r="BW9" s="156"/>
      <c r="BX9" s="156"/>
      <c r="BY9" s="156"/>
      <c r="BZ9" s="156"/>
      <c r="CA9" s="156"/>
      <c r="CB9" s="156"/>
      <c r="CC9" s="156"/>
      <c r="CD9" s="156"/>
      <c r="CE9" s="156"/>
      <c r="CF9" s="156"/>
      <c r="CG9" s="156"/>
      <c r="CH9" s="156"/>
      <c r="CI9" s="156"/>
      <c r="CJ9" s="156"/>
      <c r="CK9" s="156"/>
      <c r="CL9" s="156"/>
      <c r="CM9" s="156"/>
      <c r="CN9" s="156"/>
      <c r="CO9" s="156"/>
      <c r="CP9" s="156"/>
      <c r="CQ9" s="156"/>
      <c r="CR9" s="156"/>
      <c r="CS9" s="156"/>
      <c r="CT9" s="156"/>
      <c r="CU9" s="156"/>
      <c r="CV9" s="156"/>
      <c r="CW9" s="156"/>
      <c r="CX9" s="123"/>
      <c r="CY9" s="156"/>
      <c r="CZ9" s="158"/>
      <c r="DA9" s="156"/>
      <c r="DB9" s="156"/>
      <c r="DC9" s="156"/>
      <c r="DD9" s="156"/>
      <c r="DE9" s="156"/>
      <c r="DF9" s="156"/>
      <c r="DG9" s="156"/>
      <c r="DH9" s="156"/>
      <c r="DI9" s="156"/>
      <c r="DJ9" s="156"/>
      <c r="DK9" s="156"/>
      <c r="DL9" s="156"/>
      <c r="DM9" s="156"/>
      <c r="DN9" s="156"/>
      <c r="DO9" s="156"/>
      <c r="DP9" s="156"/>
      <c r="DQ9" s="156"/>
      <c r="DR9" s="156"/>
      <c r="DS9" s="156"/>
      <c r="DT9" s="156"/>
      <c r="DU9" s="156"/>
      <c r="DV9" s="156"/>
      <c r="DW9" s="156"/>
      <c r="DX9" s="156"/>
      <c r="DY9" s="156"/>
      <c r="DZ9" s="156"/>
      <c r="EA9" s="156"/>
      <c r="EB9" s="156"/>
      <c r="EC9" s="156"/>
      <c r="ED9" s="156"/>
      <c r="EE9" s="156"/>
      <c r="EF9" s="156"/>
      <c r="EG9" s="156"/>
      <c r="EH9" s="156"/>
      <c r="EI9" s="156"/>
      <c r="EJ9" s="156"/>
      <c r="EK9" s="156"/>
      <c r="EL9" s="156"/>
      <c r="EM9" s="156"/>
      <c r="EN9" s="156"/>
      <c r="EO9" s="156"/>
      <c r="EP9" s="156"/>
      <c r="EQ9" s="156"/>
      <c r="ER9" s="156"/>
      <c r="ES9" s="156"/>
      <c r="ET9" s="156"/>
      <c r="EU9" s="156"/>
      <c r="EV9" s="156"/>
      <c r="EW9" s="156"/>
      <c r="EX9" s="156"/>
      <c r="EY9" s="156"/>
      <c r="EZ9" s="156"/>
      <c r="FB9" s="158"/>
      <c r="FC9" s="156"/>
      <c r="FD9" s="156"/>
      <c r="FE9" s="156"/>
      <c r="FF9" s="156"/>
      <c r="FG9" s="156"/>
      <c r="FH9" s="156"/>
      <c r="FI9" s="156"/>
      <c r="FJ9" s="156"/>
      <c r="FK9" s="156"/>
      <c r="FL9" s="156"/>
      <c r="FM9" s="156"/>
      <c r="FN9" s="156"/>
      <c r="FO9" s="156"/>
      <c r="FP9" s="156"/>
      <c r="FQ9" s="156"/>
      <c r="FR9" s="156"/>
      <c r="FS9" s="156"/>
      <c r="FT9" s="156"/>
      <c r="FU9" s="156"/>
      <c r="FV9" s="156"/>
      <c r="FW9" s="156"/>
      <c r="FX9" s="156"/>
      <c r="FY9" s="156"/>
      <c r="FZ9" s="156"/>
      <c r="GA9" s="156"/>
      <c r="GB9" s="156"/>
      <c r="GC9" s="156"/>
      <c r="GD9" s="156"/>
      <c r="GE9" s="156"/>
      <c r="GF9" s="156"/>
      <c r="GG9" s="156"/>
      <c r="GH9" s="156"/>
      <c r="GI9" s="156"/>
      <c r="GJ9" s="156"/>
      <c r="GK9" s="156"/>
      <c r="GL9" s="156"/>
      <c r="GM9" s="156"/>
      <c r="GN9" s="156"/>
      <c r="GO9" s="156"/>
      <c r="GP9" s="156"/>
      <c r="GQ9" s="156"/>
      <c r="GR9" s="156"/>
      <c r="GS9" s="156"/>
      <c r="GT9" s="156"/>
      <c r="GU9" s="156"/>
      <c r="GV9" s="156"/>
      <c r="GW9" s="156"/>
      <c r="GX9" s="156"/>
      <c r="GY9" s="156"/>
      <c r="GZ9" s="156"/>
      <c r="HA9" s="156"/>
      <c r="HB9" s="156"/>
    </row>
    <row r="10" spans="1:211" s="7" customFormat="1" ht="21" customHeight="1">
      <c r="A10" s="25" t="s">
        <v>6</v>
      </c>
      <c r="B10" s="162" t="s">
        <v>71</v>
      </c>
      <c r="C10" s="150" t="s">
        <v>72</v>
      </c>
      <c r="D10" s="150" t="s">
        <v>73</v>
      </c>
      <c r="E10" s="146" t="s">
        <v>78</v>
      </c>
      <c r="F10" s="150" t="s">
        <v>74</v>
      </c>
      <c r="G10" s="150" t="s">
        <v>75</v>
      </c>
      <c r="H10" s="148" t="s">
        <v>65</v>
      </c>
      <c r="I10" s="148" t="s">
        <v>76</v>
      </c>
      <c r="J10" s="148" t="s">
        <v>77</v>
      </c>
      <c r="K10" s="146" t="s">
        <v>79</v>
      </c>
      <c r="L10" s="146" t="s">
        <v>57</v>
      </c>
      <c r="M10" s="164" t="s">
        <v>81</v>
      </c>
      <c r="N10" s="146" t="s">
        <v>80</v>
      </c>
      <c r="O10" s="150" t="s">
        <v>83</v>
      </c>
      <c r="P10" s="150" t="s">
        <v>82</v>
      </c>
      <c r="Q10" s="150" t="s">
        <v>2</v>
      </c>
      <c r="R10" s="150" t="s">
        <v>1</v>
      </c>
      <c r="S10" s="168" t="s">
        <v>3</v>
      </c>
      <c r="T10" s="166" t="s">
        <v>11</v>
      </c>
      <c r="U10" s="154" t="s">
        <v>12</v>
      </c>
      <c r="V10" s="154" t="s">
        <v>13</v>
      </c>
      <c r="W10" s="152" t="s">
        <v>14</v>
      </c>
      <c r="X10" s="166" t="s">
        <v>16</v>
      </c>
      <c r="Y10" s="154" t="s">
        <v>17</v>
      </c>
      <c r="Z10" s="154" t="s">
        <v>18</v>
      </c>
      <c r="AA10" s="152" t="s">
        <v>19</v>
      </c>
      <c r="AB10" s="166" t="s">
        <v>21</v>
      </c>
      <c r="AC10" s="154" t="s">
        <v>22</v>
      </c>
      <c r="AD10" s="154" t="s">
        <v>23</v>
      </c>
      <c r="AE10" s="152" t="s">
        <v>24</v>
      </c>
      <c r="AF10" s="166" t="s">
        <v>26</v>
      </c>
      <c r="AG10" s="154" t="s">
        <v>27</v>
      </c>
      <c r="AH10" s="154" t="s">
        <v>28</v>
      </c>
      <c r="AI10" s="152" t="s">
        <v>29</v>
      </c>
      <c r="AJ10" s="166" t="s">
        <v>31</v>
      </c>
      <c r="AK10" s="154" t="s">
        <v>32</v>
      </c>
      <c r="AL10" s="154" t="s">
        <v>33</v>
      </c>
      <c r="AM10" s="152" t="s">
        <v>34</v>
      </c>
      <c r="AN10" s="166" t="s">
        <v>67</v>
      </c>
      <c r="AO10" s="154" t="s">
        <v>68</v>
      </c>
      <c r="AP10" s="154" t="s">
        <v>69</v>
      </c>
      <c r="AQ10" s="152" t="s">
        <v>70</v>
      </c>
      <c r="AR10" s="166" t="s">
        <v>143</v>
      </c>
      <c r="AS10" s="154" t="s">
        <v>144</v>
      </c>
      <c r="AT10" s="154" t="s">
        <v>145</v>
      </c>
      <c r="AU10" s="152" t="s">
        <v>146</v>
      </c>
      <c r="AW10" s="158"/>
      <c r="AX10" s="156"/>
      <c r="AY10" s="156"/>
      <c r="AZ10" s="156"/>
      <c r="BA10" s="156"/>
      <c r="BB10" s="156"/>
      <c r="BC10" s="156"/>
      <c r="BD10" s="156"/>
      <c r="BE10" s="156"/>
      <c r="BF10" s="156"/>
      <c r="BG10" s="156"/>
      <c r="BH10" s="156"/>
      <c r="BI10" s="156"/>
      <c r="BJ10" s="156"/>
      <c r="BK10" s="156"/>
      <c r="BL10" s="156"/>
      <c r="BM10" s="156"/>
      <c r="BN10" s="156"/>
      <c r="BO10" s="156"/>
      <c r="BP10" s="156"/>
      <c r="BQ10" s="156"/>
      <c r="BR10" s="156"/>
      <c r="BS10" s="156"/>
      <c r="BT10" s="156"/>
      <c r="BU10" s="156"/>
      <c r="BV10" s="156"/>
      <c r="BW10" s="156"/>
      <c r="BX10" s="156"/>
      <c r="BY10" s="156"/>
      <c r="BZ10" s="156"/>
      <c r="CA10" s="156"/>
      <c r="CB10" s="156"/>
      <c r="CC10" s="156"/>
      <c r="CD10" s="156"/>
      <c r="CE10" s="156"/>
      <c r="CF10" s="156"/>
      <c r="CG10" s="156"/>
      <c r="CH10" s="156"/>
      <c r="CI10" s="156"/>
      <c r="CJ10" s="156"/>
      <c r="CK10" s="156"/>
      <c r="CL10" s="156"/>
      <c r="CM10" s="156"/>
      <c r="CN10" s="156"/>
      <c r="CO10" s="156"/>
      <c r="CP10" s="156"/>
      <c r="CQ10" s="156"/>
      <c r="CR10" s="156"/>
      <c r="CS10" s="156"/>
      <c r="CT10" s="156"/>
      <c r="CU10" s="156"/>
      <c r="CV10" s="156"/>
      <c r="CW10" s="156"/>
      <c r="CX10" s="123" t="s">
        <v>45</v>
      </c>
      <c r="CY10" s="156"/>
      <c r="CZ10" s="158"/>
      <c r="DA10" s="156"/>
      <c r="DB10" s="156"/>
      <c r="DC10" s="156"/>
      <c r="DD10" s="156"/>
      <c r="DE10" s="156"/>
      <c r="DF10" s="156"/>
      <c r="DG10" s="156"/>
      <c r="DH10" s="156"/>
      <c r="DI10" s="156"/>
      <c r="DJ10" s="156"/>
      <c r="DK10" s="156"/>
      <c r="DL10" s="156"/>
      <c r="DM10" s="156"/>
      <c r="DN10" s="156"/>
      <c r="DO10" s="156"/>
      <c r="DP10" s="156"/>
      <c r="DQ10" s="156"/>
      <c r="DR10" s="156"/>
      <c r="DS10" s="156"/>
      <c r="DT10" s="156"/>
      <c r="DU10" s="156"/>
      <c r="DV10" s="156"/>
      <c r="DW10" s="156"/>
      <c r="DX10" s="156"/>
      <c r="DY10" s="156"/>
      <c r="DZ10" s="156"/>
      <c r="EA10" s="156"/>
      <c r="EB10" s="156"/>
      <c r="EC10" s="156"/>
      <c r="ED10" s="156"/>
      <c r="EE10" s="156"/>
      <c r="EF10" s="156"/>
      <c r="EG10" s="156"/>
      <c r="EH10" s="156"/>
      <c r="EI10" s="156"/>
      <c r="EJ10" s="156"/>
      <c r="EK10" s="156"/>
      <c r="EL10" s="156"/>
      <c r="EM10" s="156"/>
      <c r="EN10" s="156"/>
      <c r="EO10" s="156"/>
      <c r="EP10" s="156"/>
      <c r="EQ10" s="156"/>
      <c r="ER10" s="156"/>
      <c r="ES10" s="156"/>
      <c r="ET10" s="156"/>
      <c r="EU10" s="156"/>
      <c r="EV10" s="156"/>
      <c r="EW10" s="156"/>
      <c r="EX10" s="156"/>
      <c r="EY10" s="156"/>
      <c r="EZ10" s="156"/>
      <c r="FB10" s="158"/>
      <c r="FC10" s="156"/>
      <c r="FD10" s="156"/>
      <c r="FE10" s="156"/>
      <c r="FF10" s="156"/>
      <c r="FG10" s="156"/>
      <c r="FH10" s="156"/>
      <c r="FI10" s="156"/>
      <c r="FJ10" s="156"/>
      <c r="FK10" s="156"/>
      <c r="FL10" s="156"/>
      <c r="FM10" s="156"/>
      <c r="FN10" s="156"/>
      <c r="FO10" s="156"/>
      <c r="FP10" s="156"/>
      <c r="FQ10" s="156"/>
      <c r="FR10" s="156"/>
      <c r="FS10" s="156"/>
      <c r="FT10" s="156"/>
      <c r="FU10" s="156"/>
      <c r="FV10" s="156"/>
      <c r="FW10" s="156"/>
      <c r="FX10" s="156"/>
      <c r="FY10" s="156"/>
      <c r="FZ10" s="156"/>
      <c r="GA10" s="156"/>
      <c r="GB10" s="156"/>
      <c r="GC10" s="156"/>
      <c r="GD10" s="156"/>
      <c r="GE10" s="156"/>
      <c r="GF10" s="156"/>
      <c r="GG10" s="156"/>
      <c r="GH10" s="156"/>
      <c r="GI10" s="156"/>
      <c r="GJ10" s="156"/>
      <c r="GK10" s="156"/>
      <c r="GL10" s="156"/>
      <c r="GM10" s="156"/>
      <c r="GN10" s="156"/>
      <c r="GO10" s="156"/>
      <c r="GP10" s="156"/>
      <c r="GQ10" s="156"/>
      <c r="GR10" s="156"/>
      <c r="GS10" s="156"/>
      <c r="GT10" s="156"/>
      <c r="GU10" s="156"/>
      <c r="GV10" s="156"/>
      <c r="GW10" s="156"/>
      <c r="GX10" s="156"/>
      <c r="GY10" s="156"/>
      <c r="GZ10" s="156"/>
      <c r="HA10" s="156"/>
      <c r="HB10" s="156"/>
    </row>
    <row r="11" spans="1:211" s="7" customFormat="1" ht="82.5" customHeight="1">
      <c r="A11" s="25"/>
      <c r="B11" s="163"/>
      <c r="C11" s="151"/>
      <c r="D11" s="151"/>
      <c r="E11" s="147"/>
      <c r="F11" s="151"/>
      <c r="G11" s="151"/>
      <c r="H11" s="149"/>
      <c r="I11" s="149"/>
      <c r="J11" s="149"/>
      <c r="K11" s="147"/>
      <c r="L11" s="147"/>
      <c r="M11" s="165"/>
      <c r="N11" s="147"/>
      <c r="O11" s="151"/>
      <c r="P11" s="151"/>
      <c r="Q11" s="151"/>
      <c r="R11" s="151"/>
      <c r="S11" s="169"/>
      <c r="T11" s="167"/>
      <c r="U11" s="155"/>
      <c r="V11" s="155"/>
      <c r="W11" s="153"/>
      <c r="X11" s="167"/>
      <c r="Y11" s="155"/>
      <c r="Z11" s="155"/>
      <c r="AA11" s="153"/>
      <c r="AB11" s="167"/>
      <c r="AC11" s="155"/>
      <c r="AD11" s="155"/>
      <c r="AE11" s="153"/>
      <c r="AF11" s="167"/>
      <c r="AG11" s="155"/>
      <c r="AH11" s="155"/>
      <c r="AI11" s="153"/>
      <c r="AJ11" s="167"/>
      <c r="AK11" s="155"/>
      <c r="AL11" s="155"/>
      <c r="AM11" s="153"/>
      <c r="AN11" s="167"/>
      <c r="AO11" s="155"/>
      <c r="AP11" s="155"/>
      <c r="AQ11" s="153"/>
      <c r="AR11" s="167"/>
      <c r="AS11" s="155"/>
      <c r="AT11" s="155"/>
      <c r="AU11" s="153"/>
      <c r="AW11" s="126"/>
      <c r="AX11" s="123"/>
      <c r="AY11" s="123"/>
      <c r="AZ11" s="123"/>
      <c r="BA11" s="123"/>
      <c r="BB11" s="123"/>
      <c r="BC11" s="123"/>
      <c r="BD11" s="123"/>
      <c r="BE11" s="123"/>
      <c r="BF11" s="123"/>
      <c r="BG11" s="123"/>
      <c r="BH11" s="123"/>
      <c r="BI11" s="123"/>
      <c r="BJ11" s="123"/>
      <c r="BK11" s="123"/>
      <c r="BL11" s="123"/>
      <c r="BM11" s="123"/>
      <c r="BN11" s="123"/>
      <c r="BO11" s="123"/>
      <c r="BP11" s="123"/>
      <c r="BQ11" s="123"/>
      <c r="BR11" s="123"/>
      <c r="BS11" s="123"/>
      <c r="BT11" s="123"/>
      <c r="BU11" s="123"/>
      <c r="BV11" s="123"/>
      <c r="BW11" s="123"/>
      <c r="BX11" s="123"/>
      <c r="BY11" s="123"/>
      <c r="BZ11" s="123"/>
      <c r="CA11" s="123"/>
      <c r="CB11" s="123"/>
      <c r="CC11" s="123"/>
      <c r="CD11" s="123"/>
      <c r="CE11" s="123"/>
      <c r="CF11" s="123"/>
      <c r="CG11" s="123"/>
      <c r="CH11" s="123"/>
      <c r="CI11" s="123"/>
      <c r="CJ11" s="123"/>
      <c r="CK11" s="123"/>
      <c r="CL11" s="123"/>
      <c r="CM11" s="123"/>
      <c r="CN11" s="123"/>
      <c r="CO11" s="123"/>
      <c r="CP11" s="123"/>
      <c r="CQ11" s="123"/>
      <c r="CR11" s="123"/>
      <c r="CS11" s="123"/>
      <c r="CT11" s="123"/>
      <c r="CU11" s="123"/>
      <c r="CV11" s="123"/>
      <c r="CW11" s="123"/>
      <c r="CX11" s="123"/>
      <c r="CY11" s="123"/>
      <c r="CZ11" s="126"/>
      <c r="DA11" s="123"/>
      <c r="DB11" s="123"/>
      <c r="DC11" s="123"/>
      <c r="DD11" s="123"/>
      <c r="DE11" s="123"/>
      <c r="DF11" s="123"/>
      <c r="DG11" s="123"/>
      <c r="DH11" s="123"/>
      <c r="DI11" s="123"/>
      <c r="DJ11" s="123"/>
      <c r="DK11" s="123"/>
      <c r="DL11" s="123"/>
      <c r="DM11" s="123"/>
      <c r="DN11" s="123"/>
      <c r="DO11" s="123"/>
      <c r="DP11" s="123"/>
      <c r="DQ11" s="123"/>
      <c r="DR11" s="123"/>
      <c r="DS11" s="123"/>
      <c r="DT11" s="123"/>
      <c r="DU11" s="123"/>
      <c r="DV11" s="123"/>
      <c r="DW11" s="123"/>
      <c r="DX11" s="123"/>
      <c r="DY11" s="123"/>
      <c r="DZ11" s="123"/>
      <c r="EA11" s="123"/>
      <c r="EB11" s="123"/>
      <c r="EC11" s="123"/>
      <c r="ED11" s="123"/>
      <c r="EE11" s="123"/>
      <c r="EF11" s="123"/>
      <c r="EG11" s="123"/>
      <c r="EH11" s="123"/>
      <c r="EI11" s="123"/>
      <c r="EJ11" s="123"/>
      <c r="EK11" s="123"/>
      <c r="EL11" s="123"/>
      <c r="EM11" s="123"/>
      <c r="EN11" s="123"/>
      <c r="EO11" s="123"/>
      <c r="EP11" s="123"/>
      <c r="EQ11" s="123"/>
      <c r="ER11" s="123"/>
      <c r="ES11" s="123"/>
      <c r="ET11" s="123"/>
      <c r="EU11" s="123"/>
      <c r="EV11" s="123"/>
      <c r="EW11" s="123"/>
      <c r="EX11" s="123"/>
      <c r="EY11" s="123"/>
      <c r="EZ11" s="123"/>
      <c r="FB11" s="126"/>
      <c r="FC11" s="123"/>
      <c r="FD11" s="123"/>
      <c r="FE11" s="123"/>
      <c r="FF11" s="123"/>
      <c r="FG11" s="123"/>
      <c r="FH11" s="123"/>
      <c r="FI11" s="123"/>
      <c r="FJ11" s="123"/>
      <c r="FK11" s="123"/>
      <c r="FL11" s="123"/>
      <c r="FM11" s="123"/>
      <c r="FN11" s="123"/>
      <c r="FO11" s="123"/>
      <c r="FP11" s="123"/>
      <c r="FQ11" s="123"/>
      <c r="FR11" s="123"/>
      <c r="FS11" s="123"/>
      <c r="FT11" s="123"/>
      <c r="FU11" s="123"/>
      <c r="FV11" s="123"/>
      <c r="FW11" s="123"/>
      <c r="FX11" s="123"/>
      <c r="FY11" s="123"/>
      <c r="FZ11" s="123"/>
      <c r="GA11" s="123"/>
      <c r="GB11" s="123"/>
      <c r="GC11" s="123"/>
      <c r="GD11" s="123"/>
      <c r="GE11" s="123"/>
      <c r="GF11" s="123"/>
      <c r="GG11" s="123"/>
      <c r="GH11" s="123"/>
      <c r="GI11" s="123"/>
      <c r="GJ11" s="123"/>
      <c r="GK11" s="123"/>
      <c r="GL11" s="123"/>
      <c r="GM11" s="123"/>
      <c r="GN11" s="123"/>
      <c r="GO11" s="123"/>
      <c r="GP11" s="123"/>
      <c r="GQ11" s="123"/>
      <c r="GR11" s="123"/>
      <c r="GS11" s="123"/>
      <c r="GT11" s="123"/>
      <c r="GU11" s="123"/>
      <c r="GV11" s="123"/>
      <c r="GW11" s="123"/>
      <c r="GX11" s="123"/>
      <c r="GY11" s="123"/>
      <c r="GZ11" s="123"/>
      <c r="HA11" s="123"/>
      <c r="HB11" s="123"/>
    </row>
    <row r="12" spans="1:211" s="5" customFormat="1" ht="12.75" customHeight="1">
      <c r="A12" s="26">
        <v>0</v>
      </c>
      <c r="B12" s="29">
        <f>A12+1</f>
        <v>1</v>
      </c>
      <c r="C12" s="6">
        <f t="shared" ref="C12:AQ12" si="6">B12+1</f>
        <v>2</v>
      </c>
      <c r="D12" s="6">
        <f t="shared" si="6"/>
        <v>3</v>
      </c>
      <c r="E12" s="6">
        <f t="shared" si="6"/>
        <v>4</v>
      </c>
      <c r="F12" s="6">
        <f t="shared" si="6"/>
        <v>5</v>
      </c>
      <c r="G12" s="6">
        <f t="shared" si="6"/>
        <v>6</v>
      </c>
      <c r="H12" s="6">
        <f t="shared" si="6"/>
        <v>7</v>
      </c>
      <c r="I12" s="6">
        <f t="shared" si="6"/>
        <v>8</v>
      </c>
      <c r="J12" s="6">
        <f t="shared" si="6"/>
        <v>9</v>
      </c>
      <c r="K12" s="6">
        <f t="shared" si="6"/>
        <v>10</v>
      </c>
      <c r="L12" s="6">
        <f t="shared" si="6"/>
        <v>11</v>
      </c>
      <c r="M12" s="6">
        <f t="shared" si="6"/>
        <v>12</v>
      </c>
      <c r="N12" s="6">
        <f t="shared" si="6"/>
        <v>13</v>
      </c>
      <c r="O12" s="6">
        <f t="shared" si="6"/>
        <v>14</v>
      </c>
      <c r="P12" s="6">
        <f t="shared" si="6"/>
        <v>15</v>
      </c>
      <c r="Q12" s="6">
        <f t="shared" si="6"/>
        <v>16</v>
      </c>
      <c r="R12" s="6">
        <f t="shared" si="6"/>
        <v>17</v>
      </c>
      <c r="S12" s="6">
        <f t="shared" si="6"/>
        <v>18</v>
      </c>
      <c r="T12" s="6">
        <f t="shared" si="6"/>
        <v>19</v>
      </c>
      <c r="U12" s="6">
        <f t="shared" si="6"/>
        <v>20</v>
      </c>
      <c r="V12" s="6">
        <f t="shared" si="6"/>
        <v>21</v>
      </c>
      <c r="W12" s="6">
        <f t="shared" si="6"/>
        <v>22</v>
      </c>
      <c r="X12" s="6">
        <f t="shared" si="6"/>
        <v>23</v>
      </c>
      <c r="Y12" s="6">
        <f t="shared" si="6"/>
        <v>24</v>
      </c>
      <c r="Z12" s="6">
        <f t="shared" si="6"/>
        <v>25</v>
      </c>
      <c r="AA12" s="6">
        <f t="shared" si="6"/>
        <v>26</v>
      </c>
      <c r="AB12" s="6">
        <f t="shared" si="6"/>
        <v>27</v>
      </c>
      <c r="AC12" s="6">
        <f t="shared" si="6"/>
        <v>28</v>
      </c>
      <c r="AD12" s="6">
        <f t="shared" si="6"/>
        <v>29</v>
      </c>
      <c r="AE12" s="6">
        <f t="shared" si="6"/>
        <v>30</v>
      </c>
      <c r="AF12" s="6">
        <f t="shared" si="6"/>
        <v>31</v>
      </c>
      <c r="AG12" s="6">
        <f t="shared" si="6"/>
        <v>32</v>
      </c>
      <c r="AH12" s="6">
        <f t="shared" si="6"/>
        <v>33</v>
      </c>
      <c r="AI12" s="6">
        <f t="shared" si="6"/>
        <v>34</v>
      </c>
      <c r="AJ12" s="6">
        <f t="shared" si="6"/>
        <v>35</v>
      </c>
      <c r="AK12" s="6">
        <f t="shared" si="6"/>
        <v>36</v>
      </c>
      <c r="AL12" s="6">
        <f t="shared" si="6"/>
        <v>37</v>
      </c>
      <c r="AM12" s="6">
        <f t="shared" si="6"/>
        <v>38</v>
      </c>
      <c r="AN12" s="6">
        <f t="shared" si="6"/>
        <v>39</v>
      </c>
      <c r="AO12" s="6">
        <f t="shared" si="6"/>
        <v>40</v>
      </c>
      <c r="AP12" s="6">
        <f t="shared" si="6"/>
        <v>41</v>
      </c>
      <c r="AQ12" s="6">
        <f t="shared" si="6"/>
        <v>42</v>
      </c>
      <c r="AR12" s="6">
        <f t="shared" ref="AR12:AU12" si="7">AQ12+1</f>
        <v>43</v>
      </c>
      <c r="AS12" s="6">
        <f t="shared" si="7"/>
        <v>44</v>
      </c>
      <c r="AT12" s="6">
        <f t="shared" si="7"/>
        <v>45</v>
      </c>
      <c r="AU12" s="6">
        <f t="shared" si="7"/>
        <v>46</v>
      </c>
      <c r="AX12" s="5">
        <v>1</v>
      </c>
      <c r="AY12" s="5">
        <f t="shared" ref="AY12:CV12" si="8">AX12+1</f>
        <v>2</v>
      </c>
      <c r="AZ12" s="5">
        <f t="shared" si="8"/>
        <v>3</v>
      </c>
      <c r="BA12" s="5">
        <f t="shared" si="8"/>
        <v>4</v>
      </c>
      <c r="BB12" s="5">
        <f t="shared" si="8"/>
        <v>5</v>
      </c>
      <c r="BC12" s="5">
        <f t="shared" si="8"/>
        <v>6</v>
      </c>
      <c r="BD12" s="5">
        <f t="shared" si="8"/>
        <v>7</v>
      </c>
      <c r="BE12" s="5">
        <f t="shared" si="8"/>
        <v>8</v>
      </c>
      <c r="BF12" s="5">
        <f t="shared" si="8"/>
        <v>9</v>
      </c>
      <c r="BG12" s="5">
        <f t="shared" si="8"/>
        <v>10</v>
      </c>
      <c r="BH12" s="5">
        <f t="shared" si="8"/>
        <v>11</v>
      </c>
      <c r="BI12" s="5">
        <f t="shared" si="8"/>
        <v>12</v>
      </c>
      <c r="BJ12" s="5">
        <f t="shared" si="8"/>
        <v>13</v>
      </c>
      <c r="BK12" s="5">
        <f t="shared" si="8"/>
        <v>14</v>
      </c>
      <c r="BL12" s="5">
        <f t="shared" si="8"/>
        <v>15</v>
      </c>
      <c r="BM12" s="5">
        <f t="shared" si="8"/>
        <v>16</v>
      </c>
      <c r="BN12" s="5">
        <f t="shared" si="8"/>
        <v>17</v>
      </c>
      <c r="BO12" s="5">
        <f t="shared" si="8"/>
        <v>18</v>
      </c>
      <c r="BP12" s="5">
        <f t="shared" si="8"/>
        <v>19</v>
      </c>
      <c r="BQ12" s="5">
        <f t="shared" si="8"/>
        <v>20</v>
      </c>
      <c r="BR12" s="5">
        <f t="shared" si="8"/>
        <v>21</v>
      </c>
      <c r="BS12" s="5">
        <f t="shared" si="8"/>
        <v>22</v>
      </c>
      <c r="BT12" s="5">
        <f t="shared" si="8"/>
        <v>23</v>
      </c>
      <c r="BU12" s="5">
        <f t="shared" si="8"/>
        <v>24</v>
      </c>
      <c r="BV12" s="5">
        <f t="shared" si="8"/>
        <v>25</v>
      </c>
      <c r="BW12" s="5">
        <f t="shared" si="8"/>
        <v>26</v>
      </c>
      <c r="BX12" s="5">
        <f t="shared" si="8"/>
        <v>27</v>
      </c>
      <c r="BY12" s="5">
        <f t="shared" si="8"/>
        <v>28</v>
      </c>
      <c r="BZ12" s="5">
        <f t="shared" si="8"/>
        <v>29</v>
      </c>
      <c r="CA12" s="5">
        <f t="shared" si="8"/>
        <v>30</v>
      </c>
      <c r="CB12" s="5">
        <f t="shared" si="8"/>
        <v>31</v>
      </c>
      <c r="CC12" s="5">
        <f t="shared" si="8"/>
        <v>32</v>
      </c>
      <c r="CD12" s="5">
        <f t="shared" si="8"/>
        <v>33</v>
      </c>
      <c r="CE12" s="5">
        <f t="shared" si="8"/>
        <v>34</v>
      </c>
      <c r="CF12" s="5">
        <f t="shared" si="8"/>
        <v>35</v>
      </c>
      <c r="CG12" s="5">
        <f t="shared" si="8"/>
        <v>36</v>
      </c>
      <c r="CH12" s="5">
        <f t="shared" si="8"/>
        <v>37</v>
      </c>
      <c r="CI12" s="5">
        <f t="shared" si="8"/>
        <v>38</v>
      </c>
      <c r="CJ12" s="5">
        <f t="shared" si="8"/>
        <v>39</v>
      </c>
      <c r="CK12" s="5">
        <f t="shared" si="8"/>
        <v>40</v>
      </c>
      <c r="CL12" s="5">
        <f t="shared" si="8"/>
        <v>41</v>
      </c>
      <c r="CM12" s="5">
        <f t="shared" si="8"/>
        <v>42</v>
      </c>
      <c r="CN12" s="5">
        <f t="shared" si="8"/>
        <v>43</v>
      </c>
      <c r="CO12" s="5">
        <f t="shared" si="8"/>
        <v>44</v>
      </c>
      <c r="CP12" s="5">
        <f t="shared" si="8"/>
        <v>45</v>
      </c>
      <c r="CQ12" s="5">
        <f t="shared" si="8"/>
        <v>46</v>
      </c>
      <c r="CR12" s="5">
        <f t="shared" si="8"/>
        <v>47</v>
      </c>
      <c r="CS12" s="5">
        <f t="shared" si="8"/>
        <v>48</v>
      </c>
      <c r="CT12" s="5">
        <f t="shared" si="8"/>
        <v>49</v>
      </c>
      <c r="CU12" s="5">
        <f t="shared" si="8"/>
        <v>50</v>
      </c>
      <c r="CV12" s="5">
        <f t="shared" si="8"/>
        <v>51</v>
      </c>
      <c r="CW12" s="5">
        <f>CV12+1</f>
        <v>52</v>
      </c>
      <c r="DA12" s="5">
        <v>1</v>
      </c>
      <c r="DB12" s="5">
        <f t="shared" ref="DB12:EY12" si="9">DA12+1</f>
        <v>2</v>
      </c>
      <c r="DC12" s="5">
        <f t="shared" si="9"/>
        <v>3</v>
      </c>
      <c r="DD12" s="5">
        <f t="shared" si="9"/>
        <v>4</v>
      </c>
      <c r="DE12" s="5">
        <f t="shared" si="9"/>
        <v>5</v>
      </c>
      <c r="DF12" s="5">
        <f t="shared" si="9"/>
        <v>6</v>
      </c>
      <c r="DG12" s="5">
        <f t="shared" si="9"/>
        <v>7</v>
      </c>
      <c r="DH12" s="5">
        <f t="shared" si="9"/>
        <v>8</v>
      </c>
      <c r="DI12" s="5">
        <f t="shared" si="9"/>
        <v>9</v>
      </c>
      <c r="DJ12" s="5">
        <f t="shared" si="9"/>
        <v>10</v>
      </c>
      <c r="DK12" s="5">
        <f t="shared" si="9"/>
        <v>11</v>
      </c>
      <c r="DL12" s="5">
        <f t="shared" si="9"/>
        <v>12</v>
      </c>
      <c r="DM12" s="5">
        <f t="shared" si="9"/>
        <v>13</v>
      </c>
      <c r="DN12" s="5">
        <f t="shared" si="9"/>
        <v>14</v>
      </c>
      <c r="DO12" s="5">
        <f t="shared" si="9"/>
        <v>15</v>
      </c>
      <c r="DP12" s="5">
        <f t="shared" si="9"/>
        <v>16</v>
      </c>
      <c r="DQ12" s="5">
        <f t="shared" si="9"/>
        <v>17</v>
      </c>
      <c r="DR12" s="5">
        <f t="shared" si="9"/>
        <v>18</v>
      </c>
      <c r="DS12" s="5">
        <f t="shared" si="9"/>
        <v>19</v>
      </c>
      <c r="DT12" s="5">
        <f t="shared" si="9"/>
        <v>20</v>
      </c>
      <c r="DU12" s="5">
        <f t="shared" si="9"/>
        <v>21</v>
      </c>
      <c r="DV12" s="5">
        <f t="shared" si="9"/>
        <v>22</v>
      </c>
      <c r="DW12" s="5">
        <f t="shared" si="9"/>
        <v>23</v>
      </c>
      <c r="DX12" s="5">
        <f t="shared" si="9"/>
        <v>24</v>
      </c>
      <c r="DY12" s="5">
        <f t="shared" si="9"/>
        <v>25</v>
      </c>
      <c r="DZ12" s="5">
        <f t="shared" si="9"/>
        <v>26</v>
      </c>
      <c r="EA12" s="5">
        <f t="shared" si="9"/>
        <v>27</v>
      </c>
      <c r="EB12" s="5">
        <f t="shared" si="9"/>
        <v>28</v>
      </c>
      <c r="EC12" s="5">
        <f t="shared" si="9"/>
        <v>29</v>
      </c>
      <c r="ED12" s="5">
        <f t="shared" si="9"/>
        <v>30</v>
      </c>
      <c r="EE12" s="5">
        <f t="shared" si="9"/>
        <v>31</v>
      </c>
      <c r="EF12" s="5">
        <f t="shared" si="9"/>
        <v>32</v>
      </c>
      <c r="EG12" s="5">
        <f t="shared" si="9"/>
        <v>33</v>
      </c>
      <c r="EH12" s="5">
        <f t="shared" si="9"/>
        <v>34</v>
      </c>
      <c r="EI12" s="5">
        <f t="shared" si="9"/>
        <v>35</v>
      </c>
      <c r="EJ12" s="5">
        <f t="shared" si="9"/>
        <v>36</v>
      </c>
      <c r="EK12" s="5">
        <f t="shared" si="9"/>
        <v>37</v>
      </c>
      <c r="EL12" s="5">
        <f t="shared" si="9"/>
        <v>38</v>
      </c>
      <c r="EM12" s="5">
        <f t="shared" si="9"/>
        <v>39</v>
      </c>
      <c r="EN12" s="5">
        <f t="shared" si="9"/>
        <v>40</v>
      </c>
      <c r="EO12" s="5">
        <f t="shared" si="9"/>
        <v>41</v>
      </c>
      <c r="EP12" s="5">
        <f t="shared" si="9"/>
        <v>42</v>
      </c>
      <c r="EQ12" s="5">
        <f t="shared" si="9"/>
        <v>43</v>
      </c>
      <c r="ER12" s="5">
        <f t="shared" si="9"/>
        <v>44</v>
      </c>
      <c r="ES12" s="5">
        <f t="shared" si="9"/>
        <v>45</v>
      </c>
      <c r="ET12" s="5">
        <f t="shared" si="9"/>
        <v>46</v>
      </c>
      <c r="EU12" s="5">
        <f t="shared" si="9"/>
        <v>47</v>
      </c>
      <c r="EV12" s="5">
        <f t="shared" si="9"/>
        <v>48</v>
      </c>
      <c r="EW12" s="5">
        <f t="shared" si="9"/>
        <v>49</v>
      </c>
      <c r="EX12" s="5">
        <f t="shared" si="9"/>
        <v>50</v>
      </c>
      <c r="EY12" s="5">
        <f t="shared" si="9"/>
        <v>51</v>
      </c>
      <c r="EZ12" s="5">
        <f>EY12+1</f>
        <v>52</v>
      </c>
      <c r="FC12" s="5">
        <v>1</v>
      </c>
      <c r="FD12" s="5">
        <f t="shared" ref="FD12:HA12" si="10">FC12+1</f>
        <v>2</v>
      </c>
      <c r="FE12" s="5">
        <f t="shared" si="10"/>
        <v>3</v>
      </c>
      <c r="FF12" s="5">
        <f t="shared" si="10"/>
        <v>4</v>
      </c>
      <c r="FG12" s="5">
        <f t="shared" si="10"/>
        <v>5</v>
      </c>
      <c r="FH12" s="5">
        <f t="shared" si="10"/>
        <v>6</v>
      </c>
      <c r="FI12" s="5">
        <f t="shared" si="10"/>
        <v>7</v>
      </c>
      <c r="FJ12" s="5">
        <f t="shared" si="10"/>
        <v>8</v>
      </c>
      <c r="FK12" s="5">
        <f>FJ12+1</f>
        <v>9</v>
      </c>
      <c r="FL12" s="5">
        <f t="shared" si="10"/>
        <v>10</v>
      </c>
      <c r="FM12" s="5">
        <f t="shared" si="10"/>
        <v>11</v>
      </c>
      <c r="FN12" s="5">
        <f t="shared" si="10"/>
        <v>12</v>
      </c>
      <c r="FO12" s="5">
        <f t="shared" si="10"/>
        <v>13</v>
      </c>
      <c r="FP12" s="5">
        <f t="shared" si="10"/>
        <v>14</v>
      </c>
      <c r="FQ12" s="5">
        <f t="shared" si="10"/>
        <v>15</v>
      </c>
      <c r="FR12" s="5">
        <f t="shared" si="10"/>
        <v>16</v>
      </c>
      <c r="FS12" s="5">
        <f t="shared" si="10"/>
        <v>17</v>
      </c>
      <c r="FT12" s="5">
        <f t="shared" si="10"/>
        <v>18</v>
      </c>
      <c r="FU12" s="5">
        <f t="shared" si="10"/>
        <v>19</v>
      </c>
      <c r="FV12" s="5">
        <f t="shared" si="10"/>
        <v>20</v>
      </c>
      <c r="FW12" s="5">
        <f t="shared" si="10"/>
        <v>21</v>
      </c>
      <c r="FX12" s="5">
        <f t="shared" si="10"/>
        <v>22</v>
      </c>
      <c r="FY12" s="5">
        <f t="shared" si="10"/>
        <v>23</v>
      </c>
      <c r="FZ12" s="5">
        <f t="shared" si="10"/>
        <v>24</v>
      </c>
      <c r="GA12" s="5">
        <f t="shared" si="10"/>
        <v>25</v>
      </c>
      <c r="GB12" s="5">
        <f t="shared" si="10"/>
        <v>26</v>
      </c>
      <c r="GC12" s="5">
        <f t="shared" si="10"/>
        <v>27</v>
      </c>
      <c r="GD12" s="5">
        <f t="shared" si="10"/>
        <v>28</v>
      </c>
      <c r="GE12" s="5">
        <f t="shared" si="10"/>
        <v>29</v>
      </c>
      <c r="GF12" s="5">
        <f t="shared" si="10"/>
        <v>30</v>
      </c>
      <c r="GG12" s="5">
        <f t="shared" si="10"/>
        <v>31</v>
      </c>
      <c r="GH12" s="5">
        <f t="shared" si="10"/>
        <v>32</v>
      </c>
      <c r="GI12" s="5">
        <f t="shared" si="10"/>
        <v>33</v>
      </c>
      <c r="GJ12" s="5">
        <f t="shared" si="10"/>
        <v>34</v>
      </c>
      <c r="GK12" s="5">
        <f t="shared" si="10"/>
        <v>35</v>
      </c>
      <c r="GL12" s="5">
        <f t="shared" si="10"/>
        <v>36</v>
      </c>
      <c r="GM12" s="5">
        <f t="shared" si="10"/>
        <v>37</v>
      </c>
      <c r="GN12" s="5">
        <f t="shared" si="10"/>
        <v>38</v>
      </c>
      <c r="GO12" s="5">
        <f t="shared" si="10"/>
        <v>39</v>
      </c>
      <c r="GP12" s="5">
        <f t="shared" si="10"/>
        <v>40</v>
      </c>
      <c r="GQ12" s="5">
        <f t="shared" si="10"/>
        <v>41</v>
      </c>
      <c r="GR12" s="5">
        <f t="shared" si="10"/>
        <v>42</v>
      </c>
      <c r="GS12" s="5">
        <f t="shared" si="10"/>
        <v>43</v>
      </c>
      <c r="GT12" s="5">
        <f t="shared" si="10"/>
        <v>44</v>
      </c>
      <c r="GU12" s="5">
        <f t="shared" si="10"/>
        <v>45</v>
      </c>
      <c r="GV12" s="5">
        <f t="shared" si="10"/>
        <v>46</v>
      </c>
      <c r="GW12" s="5">
        <f t="shared" si="10"/>
        <v>47</v>
      </c>
      <c r="GX12" s="5">
        <f t="shared" si="10"/>
        <v>48</v>
      </c>
      <c r="GY12" s="5">
        <f t="shared" si="10"/>
        <v>49</v>
      </c>
      <c r="GZ12" s="5">
        <f t="shared" si="10"/>
        <v>50</v>
      </c>
      <c r="HA12" s="5">
        <f t="shared" si="10"/>
        <v>51</v>
      </c>
      <c r="HB12" s="5">
        <f>HA12+1</f>
        <v>52</v>
      </c>
    </row>
    <row r="13" spans="1:211" s="5" customFormat="1" ht="18.75">
      <c r="A13" s="27"/>
      <c r="B13" s="30"/>
      <c r="C13" s="16"/>
      <c r="D13" s="16"/>
      <c r="E13" s="16"/>
      <c r="F13" s="16"/>
      <c r="G13" s="17"/>
      <c r="H13" s="15"/>
      <c r="I13" s="16"/>
      <c r="J13" s="18"/>
      <c r="K13" s="18"/>
      <c r="L13" s="18"/>
      <c r="M13" s="18"/>
      <c r="N13" s="135">
        <f>SUBTOTAL(9,N14:N1048576)</f>
        <v>760000</v>
      </c>
      <c r="O13" s="135">
        <f>SUBTOTAL(9,O14:O1048576)</f>
        <v>0</v>
      </c>
      <c r="P13" s="135">
        <f>SUBTOTAL(9,P14:P1048576)</f>
        <v>0</v>
      </c>
      <c r="Q13" s="105">
        <f>O13/N13</f>
        <v>0</v>
      </c>
      <c r="R13" s="19">
        <f>P13/N13</f>
        <v>0</v>
      </c>
      <c r="S13" s="31">
        <f>R13-Q13</f>
        <v>0</v>
      </c>
      <c r="T13" s="33"/>
      <c r="U13" s="18"/>
      <c r="V13" s="18"/>
      <c r="W13" s="34"/>
      <c r="X13" s="37"/>
      <c r="Y13" s="18"/>
      <c r="Z13" s="18"/>
      <c r="AA13" s="34"/>
      <c r="AB13" s="37"/>
      <c r="AC13" s="18"/>
      <c r="AD13" s="18"/>
      <c r="AE13" s="34"/>
      <c r="AF13" s="37"/>
      <c r="AG13" s="18"/>
      <c r="AH13" s="18"/>
      <c r="AI13" s="34"/>
      <c r="AJ13" s="37"/>
      <c r="AK13" s="18"/>
      <c r="AL13" s="18"/>
      <c r="AM13" s="34"/>
      <c r="AN13" s="37"/>
      <c r="AO13" s="18"/>
      <c r="AP13" s="18"/>
      <c r="AQ13" s="34"/>
      <c r="AR13" s="37"/>
      <c r="AS13" s="18"/>
      <c r="AT13" s="18"/>
      <c r="AU13" s="34"/>
      <c r="AW13" s="5">
        <v>1</v>
      </c>
      <c r="AX13" s="64">
        <f t="shared" ref="AX13:CC13" si="11">SUBTOTAL(9,AX14:AX1048576)</f>
        <v>0</v>
      </c>
      <c r="AY13" s="64">
        <f t="shared" si="11"/>
        <v>0</v>
      </c>
      <c r="AZ13" s="64">
        <f t="shared" si="11"/>
        <v>0</v>
      </c>
      <c r="BA13" s="64">
        <f t="shared" si="11"/>
        <v>0</v>
      </c>
      <c r="BB13" s="64">
        <f t="shared" si="11"/>
        <v>0</v>
      </c>
      <c r="BC13" s="64">
        <f t="shared" si="11"/>
        <v>0</v>
      </c>
      <c r="BD13" s="64">
        <f t="shared" si="11"/>
        <v>0</v>
      </c>
      <c r="BE13" s="64">
        <f t="shared" si="11"/>
        <v>0</v>
      </c>
      <c r="BF13" s="64">
        <f t="shared" si="11"/>
        <v>0</v>
      </c>
      <c r="BG13" s="64">
        <f t="shared" si="11"/>
        <v>0</v>
      </c>
      <c r="BH13" s="64">
        <f t="shared" si="11"/>
        <v>0</v>
      </c>
      <c r="BI13" s="64">
        <f t="shared" si="11"/>
        <v>0</v>
      </c>
      <c r="BJ13" s="64">
        <f t="shared" si="11"/>
        <v>0</v>
      </c>
      <c r="BK13" s="64">
        <f t="shared" si="11"/>
        <v>0</v>
      </c>
      <c r="BL13" s="64">
        <f t="shared" si="11"/>
        <v>0</v>
      </c>
      <c r="BM13" s="64">
        <f t="shared" si="11"/>
        <v>0</v>
      </c>
      <c r="BN13" s="64">
        <f t="shared" si="11"/>
        <v>0</v>
      </c>
      <c r="BO13" s="64">
        <f t="shared" si="11"/>
        <v>0</v>
      </c>
      <c r="BP13" s="64">
        <f t="shared" si="11"/>
        <v>0</v>
      </c>
      <c r="BQ13" s="64">
        <f t="shared" si="11"/>
        <v>0</v>
      </c>
      <c r="BR13" s="64">
        <f t="shared" si="11"/>
        <v>0</v>
      </c>
      <c r="BS13" s="64">
        <f t="shared" si="11"/>
        <v>0</v>
      </c>
      <c r="BT13" s="64">
        <f t="shared" si="11"/>
        <v>0</v>
      </c>
      <c r="BU13" s="64">
        <f t="shared" si="11"/>
        <v>0</v>
      </c>
      <c r="BV13" s="64">
        <f t="shared" si="11"/>
        <v>41000</v>
      </c>
      <c r="BW13" s="64">
        <f t="shared" si="11"/>
        <v>41000</v>
      </c>
      <c r="BX13" s="64">
        <f t="shared" si="11"/>
        <v>41000</v>
      </c>
      <c r="BY13" s="64">
        <f t="shared" si="11"/>
        <v>41000</v>
      </c>
      <c r="BZ13" s="64">
        <f t="shared" si="11"/>
        <v>102500</v>
      </c>
      <c r="CA13" s="64">
        <f t="shared" si="11"/>
        <v>102500</v>
      </c>
      <c r="CB13" s="64">
        <f t="shared" si="11"/>
        <v>104000</v>
      </c>
      <c r="CC13" s="64">
        <f t="shared" si="11"/>
        <v>104000</v>
      </c>
      <c r="CD13" s="64">
        <f t="shared" ref="CD13:DI13" si="12">SUBTOTAL(9,CD14:CD1048576)</f>
        <v>139000</v>
      </c>
      <c r="CE13" s="64">
        <f t="shared" si="12"/>
        <v>141500</v>
      </c>
      <c r="CF13" s="64">
        <f t="shared" si="12"/>
        <v>210500</v>
      </c>
      <c r="CG13" s="64">
        <f t="shared" si="12"/>
        <v>231000</v>
      </c>
      <c r="CH13" s="64">
        <f t="shared" si="12"/>
        <v>336000</v>
      </c>
      <c r="CI13" s="64">
        <f t="shared" si="12"/>
        <v>413750</v>
      </c>
      <c r="CJ13" s="64">
        <f t="shared" si="12"/>
        <v>413750</v>
      </c>
      <c r="CK13" s="64">
        <f t="shared" si="12"/>
        <v>437750</v>
      </c>
      <c r="CL13" s="64">
        <f t="shared" si="12"/>
        <v>542750</v>
      </c>
      <c r="CM13" s="64">
        <f t="shared" si="12"/>
        <v>550750</v>
      </c>
      <c r="CN13" s="64">
        <f t="shared" si="12"/>
        <v>550750</v>
      </c>
      <c r="CO13" s="64">
        <f t="shared" si="12"/>
        <v>573250</v>
      </c>
      <c r="CP13" s="64">
        <f t="shared" si="12"/>
        <v>573500</v>
      </c>
      <c r="CQ13" s="64">
        <f t="shared" si="12"/>
        <v>573500</v>
      </c>
      <c r="CR13" s="64">
        <f t="shared" si="12"/>
        <v>573500</v>
      </c>
      <c r="CS13" s="64">
        <f t="shared" si="12"/>
        <v>573500</v>
      </c>
      <c r="CT13" s="64">
        <f t="shared" si="12"/>
        <v>573500</v>
      </c>
      <c r="CU13" s="64">
        <f t="shared" si="12"/>
        <v>573500</v>
      </c>
      <c r="CV13" s="64">
        <f t="shared" si="12"/>
        <v>573500</v>
      </c>
      <c r="CW13" s="64">
        <f t="shared" si="12"/>
        <v>573500</v>
      </c>
      <c r="CX13" s="68">
        <f>CW13-$N13</f>
        <v>-186500</v>
      </c>
      <c r="DA13" s="64">
        <f t="shared" ref="DA13:EF13" si="13">SUBTOTAL(9,DA14:DA1048576)</f>
        <v>0</v>
      </c>
      <c r="DB13" s="64">
        <f t="shared" si="13"/>
        <v>0</v>
      </c>
      <c r="DC13" s="64">
        <f t="shared" si="13"/>
        <v>0</v>
      </c>
      <c r="DD13" s="64">
        <f t="shared" si="13"/>
        <v>0</v>
      </c>
      <c r="DE13" s="64">
        <f t="shared" si="13"/>
        <v>0</v>
      </c>
      <c r="DF13" s="64">
        <f t="shared" si="13"/>
        <v>0</v>
      </c>
      <c r="DG13" s="64">
        <f t="shared" si="13"/>
        <v>0</v>
      </c>
      <c r="DH13" s="64">
        <f t="shared" si="13"/>
        <v>0</v>
      </c>
      <c r="DI13" s="64">
        <f t="shared" si="13"/>
        <v>0</v>
      </c>
      <c r="DJ13" s="64">
        <f t="shared" si="13"/>
        <v>0</v>
      </c>
      <c r="DK13" s="64">
        <f t="shared" si="13"/>
        <v>0</v>
      </c>
      <c r="DL13" s="64">
        <f t="shared" si="13"/>
        <v>0</v>
      </c>
      <c r="DM13" s="64">
        <f t="shared" si="13"/>
        <v>0</v>
      </c>
      <c r="DN13" s="64">
        <f t="shared" si="13"/>
        <v>0</v>
      </c>
      <c r="DO13" s="64">
        <f t="shared" si="13"/>
        <v>0</v>
      </c>
      <c r="DP13" s="64">
        <f t="shared" si="13"/>
        <v>0</v>
      </c>
      <c r="DQ13" s="64">
        <f t="shared" si="13"/>
        <v>0</v>
      </c>
      <c r="DR13" s="64">
        <f t="shared" si="13"/>
        <v>0</v>
      </c>
      <c r="DS13" s="64">
        <f t="shared" si="13"/>
        <v>0</v>
      </c>
      <c r="DT13" s="64">
        <f t="shared" si="13"/>
        <v>0</v>
      </c>
      <c r="DU13" s="64">
        <f t="shared" si="13"/>
        <v>0</v>
      </c>
      <c r="DV13" s="64">
        <f t="shared" si="13"/>
        <v>0</v>
      </c>
      <c r="DW13" s="64">
        <f t="shared" si="13"/>
        <v>0</v>
      </c>
      <c r="DX13" s="64">
        <f t="shared" si="13"/>
        <v>0</v>
      </c>
      <c r="DY13" s="64">
        <f t="shared" si="13"/>
        <v>41000</v>
      </c>
      <c r="DZ13" s="64">
        <f t="shared" si="13"/>
        <v>41000</v>
      </c>
      <c r="EA13" s="64">
        <f t="shared" si="13"/>
        <v>41000</v>
      </c>
      <c r="EB13" s="64">
        <f t="shared" si="13"/>
        <v>41000</v>
      </c>
      <c r="EC13" s="64">
        <f t="shared" si="13"/>
        <v>102500</v>
      </c>
      <c r="ED13" s="64">
        <f t="shared" si="13"/>
        <v>102500</v>
      </c>
      <c r="EE13" s="64">
        <f t="shared" si="13"/>
        <v>104000</v>
      </c>
      <c r="EF13" s="64">
        <f t="shared" si="13"/>
        <v>104000</v>
      </c>
      <c r="EG13" s="64">
        <f t="shared" ref="EG13:FL13" si="14">SUBTOTAL(9,EG14:EG1048576)</f>
        <v>104000</v>
      </c>
      <c r="EH13" s="64">
        <f t="shared" si="14"/>
        <v>104000</v>
      </c>
      <c r="EI13" s="64">
        <f t="shared" si="14"/>
        <v>165500</v>
      </c>
      <c r="EJ13" s="64">
        <f t="shared" si="14"/>
        <v>186000</v>
      </c>
      <c r="EK13" s="64">
        <f t="shared" si="14"/>
        <v>186000</v>
      </c>
      <c r="EL13" s="64">
        <f t="shared" si="14"/>
        <v>256250</v>
      </c>
      <c r="EM13" s="64">
        <f t="shared" si="14"/>
        <v>256250</v>
      </c>
      <c r="EN13" s="64">
        <f t="shared" si="14"/>
        <v>257750</v>
      </c>
      <c r="EO13" s="64">
        <f t="shared" si="14"/>
        <v>257750</v>
      </c>
      <c r="EP13" s="64">
        <f t="shared" si="14"/>
        <v>293250</v>
      </c>
      <c r="EQ13" s="64">
        <f t="shared" si="14"/>
        <v>295750</v>
      </c>
      <c r="ER13" s="64">
        <f t="shared" si="14"/>
        <v>303250</v>
      </c>
      <c r="ES13" s="64">
        <f t="shared" si="14"/>
        <v>303500</v>
      </c>
      <c r="ET13" s="64">
        <f t="shared" si="14"/>
        <v>408500</v>
      </c>
      <c r="EU13" s="64">
        <f t="shared" si="14"/>
        <v>416000</v>
      </c>
      <c r="EV13" s="64">
        <f t="shared" si="14"/>
        <v>438500</v>
      </c>
      <c r="EW13" s="64">
        <f t="shared" si="14"/>
        <v>438500</v>
      </c>
      <c r="EX13" s="64">
        <f t="shared" si="14"/>
        <v>543500</v>
      </c>
      <c r="EY13" s="64">
        <f t="shared" si="14"/>
        <v>551000</v>
      </c>
      <c r="EZ13" s="64">
        <f t="shared" si="14"/>
        <v>551000</v>
      </c>
      <c r="FA13" s="68">
        <f>EZ13-$N13</f>
        <v>-209000</v>
      </c>
      <c r="FC13" s="64">
        <f t="shared" ref="FC13:GH13" si="15">SUBTOTAL(9,FC14:FC1048576)</f>
        <v>0</v>
      </c>
      <c r="FD13" s="64">
        <f t="shared" si="15"/>
        <v>0</v>
      </c>
      <c r="FE13" s="64">
        <f t="shared" si="15"/>
        <v>0</v>
      </c>
      <c r="FF13" s="64">
        <f t="shared" si="15"/>
        <v>0</v>
      </c>
      <c r="FG13" s="64">
        <f t="shared" si="15"/>
        <v>0</v>
      </c>
      <c r="FH13" s="64">
        <f t="shared" si="15"/>
        <v>0</v>
      </c>
      <c r="FI13" s="64">
        <f t="shared" si="15"/>
        <v>0</v>
      </c>
      <c r="FJ13" s="64">
        <f t="shared" si="15"/>
        <v>0</v>
      </c>
      <c r="FK13" s="64">
        <f t="shared" si="15"/>
        <v>0</v>
      </c>
      <c r="FL13" s="64">
        <f t="shared" si="15"/>
        <v>0</v>
      </c>
      <c r="FM13" s="64">
        <f t="shared" si="15"/>
        <v>0</v>
      </c>
      <c r="FN13" s="64">
        <f t="shared" si="15"/>
        <v>0</v>
      </c>
      <c r="FO13" s="64">
        <f t="shared" si="15"/>
        <v>0</v>
      </c>
      <c r="FP13" s="64">
        <f t="shared" si="15"/>
        <v>0</v>
      </c>
      <c r="FQ13" s="64">
        <f t="shared" si="15"/>
        <v>0</v>
      </c>
      <c r="FR13" s="64">
        <f t="shared" si="15"/>
        <v>0</v>
      </c>
      <c r="FS13" s="64">
        <f t="shared" si="15"/>
        <v>0</v>
      </c>
      <c r="FT13" s="64">
        <f t="shared" si="15"/>
        <v>0</v>
      </c>
      <c r="FU13" s="64">
        <f t="shared" si="15"/>
        <v>0</v>
      </c>
      <c r="FV13" s="64">
        <f t="shared" si="15"/>
        <v>0</v>
      </c>
      <c r="FW13" s="64">
        <f t="shared" si="15"/>
        <v>0</v>
      </c>
      <c r="FX13" s="64">
        <f t="shared" si="15"/>
        <v>0</v>
      </c>
      <c r="FY13" s="64">
        <f t="shared" si="15"/>
        <v>0</v>
      </c>
      <c r="FZ13" s="64">
        <f t="shared" si="15"/>
        <v>0</v>
      </c>
      <c r="GA13" s="64">
        <f t="shared" si="15"/>
        <v>0</v>
      </c>
      <c r="GB13" s="64">
        <f t="shared" si="15"/>
        <v>0</v>
      </c>
      <c r="GC13" s="64">
        <f t="shared" si="15"/>
        <v>0</v>
      </c>
      <c r="GD13" s="64">
        <f t="shared" si="15"/>
        <v>0</v>
      </c>
      <c r="GE13" s="64">
        <f t="shared" si="15"/>
        <v>0</v>
      </c>
      <c r="GF13" s="64">
        <f t="shared" si="15"/>
        <v>0</v>
      </c>
      <c r="GG13" s="64">
        <f t="shared" si="15"/>
        <v>0</v>
      </c>
      <c r="GH13" s="64">
        <f t="shared" si="15"/>
        <v>0</v>
      </c>
      <c r="GI13" s="64">
        <f t="shared" ref="GI13:HN13" si="16">SUBTOTAL(9,GI14:GI1048576)</f>
        <v>0</v>
      </c>
      <c r="GJ13" s="64">
        <f t="shared" si="16"/>
        <v>0</v>
      </c>
      <c r="GK13" s="64">
        <f t="shared" si="16"/>
        <v>0</v>
      </c>
      <c r="GL13" s="64">
        <f t="shared" si="16"/>
        <v>0</v>
      </c>
      <c r="GM13" s="64">
        <f t="shared" si="16"/>
        <v>0</v>
      </c>
      <c r="GN13" s="64">
        <f t="shared" si="16"/>
        <v>0</v>
      </c>
      <c r="GO13" s="64">
        <f t="shared" si="16"/>
        <v>0</v>
      </c>
      <c r="GP13" s="64">
        <f t="shared" si="16"/>
        <v>0</v>
      </c>
      <c r="GQ13" s="64">
        <f t="shared" si="16"/>
        <v>0</v>
      </c>
      <c r="GR13" s="64">
        <f t="shared" si="16"/>
        <v>0</v>
      </c>
      <c r="GS13" s="64">
        <f t="shared" si="16"/>
        <v>0</v>
      </c>
      <c r="GT13" s="64">
        <f t="shared" si="16"/>
        <v>0</v>
      </c>
      <c r="GU13" s="64">
        <f t="shared" si="16"/>
        <v>0</v>
      </c>
      <c r="GV13" s="64">
        <f t="shared" si="16"/>
        <v>0</v>
      </c>
      <c r="GW13" s="64">
        <f t="shared" si="16"/>
        <v>0</v>
      </c>
      <c r="GX13" s="64">
        <f t="shared" si="16"/>
        <v>0</v>
      </c>
      <c r="GY13" s="64">
        <f t="shared" si="16"/>
        <v>0</v>
      </c>
      <c r="GZ13" s="64">
        <f t="shared" si="16"/>
        <v>0</v>
      </c>
      <c r="HA13" s="64">
        <f t="shared" si="16"/>
        <v>0</v>
      </c>
      <c r="HB13" s="64">
        <f t="shared" si="16"/>
        <v>0</v>
      </c>
      <c r="HC13" s="68">
        <f>HB13-$P13</f>
        <v>0</v>
      </c>
    </row>
    <row r="14" spans="1:211" s="5" customFormat="1" ht="18.75">
      <c r="A14" s="28">
        <f>IF(H14="",LEN(G14)-LEN(TRIM(G14)),"")</f>
        <v>0</v>
      </c>
      <c r="B14" s="30"/>
      <c r="C14" s="16"/>
      <c r="D14" s="16"/>
      <c r="E14" s="16"/>
      <c r="F14" s="16"/>
      <c r="G14" s="15"/>
      <c r="H14" s="15"/>
      <c r="I14" s="20"/>
      <c r="J14" s="113"/>
      <c r="K14" s="113"/>
      <c r="L14" s="132"/>
      <c r="M14" s="21"/>
      <c r="N14" s="135">
        <f>SUBTOTAL(9,N15:N28)</f>
        <v>760000</v>
      </c>
      <c r="O14" s="135">
        <f>SUBTOTAL(9,O15:O28)</f>
        <v>0</v>
      </c>
      <c r="P14" s="135">
        <f>SUBTOTAL(9,P15:P28)</f>
        <v>0</v>
      </c>
      <c r="Q14" s="105">
        <f>O14/N14</f>
        <v>0</v>
      </c>
      <c r="R14" s="19">
        <f>P14/N14</f>
        <v>0</v>
      </c>
      <c r="S14" s="31">
        <f>R14-Q14</f>
        <v>0</v>
      </c>
      <c r="T14" s="33"/>
      <c r="U14" s="18"/>
      <c r="V14" s="18"/>
      <c r="W14" s="34"/>
      <c r="X14" s="37"/>
      <c r="Y14" s="18"/>
      <c r="Z14" s="18"/>
      <c r="AA14" s="34"/>
      <c r="AB14" s="37"/>
      <c r="AC14" s="18"/>
      <c r="AD14" s="18"/>
      <c r="AE14" s="34"/>
      <c r="AF14" s="60"/>
      <c r="AG14" s="18"/>
      <c r="AH14" s="18"/>
      <c r="AI14" s="34"/>
      <c r="AJ14" s="60"/>
      <c r="AK14" s="18"/>
      <c r="AL14" s="18"/>
      <c r="AM14" s="34"/>
      <c r="AN14" s="60"/>
      <c r="AO14" s="18"/>
      <c r="AP14" s="18"/>
      <c r="AQ14" s="34"/>
      <c r="AR14" s="60"/>
      <c r="AS14" s="18"/>
      <c r="AT14" s="18"/>
      <c r="AU14" s="34"/>
      <c r="AW14" s="5">
        <f>AW13+1</f>
        <v>2</v>
      </c>
      <c r="AX14" s="64">
        <f t="shared" ref="AX14:CC14" si="17">SUBTOTAL(9,AX15:AX28)</f>
        <v>0</v>
      </c>
      <c r="AY14" s="64">
        <f t="shared" si="17"/>
        <v>0</v>
      </c>
      <c r="AZ14" s="64">
        <f t="shared" si="17"/>
        <v>0</v>
      </c>
      <c r="BA14" s="64">
        <f t="shared" si="17"/>
        <v>0</v>
      </c>
      <c r="BB14" s="64">
        <f t="shared" si="17"/>
        <v>0</v>
      </c>
      <c r="BC14" s="64">
        <f t="shared" si="17"/>
        <v>0</v>
      </c>
      <c r="BD14" s="64">
        <f t="shared" si="17"/>
        <v>0</v>
      </c>
      <c r="BE14" s="64">
        <f t="shared" si="17"/>
        <v>0</v>
      </c>
      <c r="BF14" s="64">
        <f t="shared" si="17"/>
        <v>0</v>
      </c>
      <c r="BG14" s="64">
        <f t="shared" si="17"/>
        <v>0</v>
      </c>
      <c r="BH14" s="64">
        <f t="shared" si="17"/>
        <v>0</v>
      </c>
      <c r="BI14" s="64">
        <f t="shared" si="17"/>
        <v>0</v>
      </c>
      <c r="BJ14" s="64">
        <f t="shared" si="17"/>
        <v>0</v>
      </c>
      <c r="BK14" s="64">
        <f t="shared" si="17"/>
        <v>0</v>
      </c>
      <c r="BL14" s="64">
        <f t="shared" si="17"/>
        <v>0</v>
      </c>
      <c r="BM14" s="64">
        <f t="shared" si="17"/>
        <v>0</v>
      </c>
      <c r="BN14" s="64">
        <f t="shared" si="17"/>
        <v>0</v>
      </c>
      <c r="BO14" s="64">
        <f t="shared" si="17"/>
        <v>0</v>
      </c>
      <c r="BP14" s="64">
        <f t="shared" si="17"/>
        <v>0</v>
      </c>
      <c r="BQ14" s="64">
        <f t="shared" si="17"/>
        <v>0</v>
      </c>
      <c r="BR14" s="64">
        <f t="shared" si="17"/>
        <v>0</v>
      </c>
      <c r="BS14" s="64">
        <f t="shared" si="17"/>
        <v>0</v>
      </c>
      <c r="BT14" s="64">
        <f t="shared" si="17"/>
        <v>0</v>
      </c>
      <c r="BU14" s="64">
        <f t="shared" si="17"/>
        <v>0</v>
      </c>
      <c r="BV14" s="64">
        <f t="shared" si="17"/>
        <v>41000</v>
      </c>
      <c r="BW14" s="64">
        <f t="shared" si="17"/>
        <v>41000</v>
      </c>
      <c r="BX14" s="64">
        <f t="shared" si="17"/>
        <v>41000</v>
      </c>
      <c r="BY14" s="64">
        <f t="shared" si="17"/>
        <v>41000</v>
      </c>
      <c r="BZ14" s="64">
        <f t="shared" si="17"/>
        <v>102500</v>
      </c>
      <c r="CA14" s="64">
        <f t="shared" si="17"/>
        <v>102500</v>
      </c>
      <c r="CB14" s="64">
        <f t="shared" si="17"/>
        <v>104000</v>
      </c>
      <c r="CC14" s="64">
        <f t="shared" si="17"/>
        <v>104000</v>
      </c>
      <c r="CD14" s="64">
        <f t="shared" ref="CD14:CW14" si="18">SUBTOTAL(9,CD15:CD28)</f>
        <v>139000</v>
      </c>
      <c r="CE14" s="64">
        <f t="shared" si="18"/>
        <v>141500</v>
      </c>
      <c r="CF14" s="64">
        <f t="shared" si="18"/>
        <v>210500</v>
      </c>
      <c r="CG14" s="64">
        <f t="shared" si="18"/>
        <v>231000</v>
      </c>
      <c r="CH14" s="64">
        <f t="shared" si="18"/>
        <v>336000</v>
      </c>
      <c r="CI14" s="64">
        <f t="shared" si="18"/>
        <v>413750</v>
      </c>
      <c r="CJ14" s="64">
        <f t="shared" si="18"/>
        <v>413750</v>
      </c>
      <c r="CK14" s="64">
        <f t="shared" si="18"/>
        <v>437750</v>
      </c>
      <c r="CL14" s="64">
        <f t="shared" si="18"/>
        <v>542750</v>
      </c>
      <c r="CM14" s="64">
        <f t="shared" si="18"/>
        <v>550750</v>
      </c>
      <c r="CN14" s="64">
        <f t="shared" si="18"/>
        <v>550750</v>
      </c>
      <c r="CO14" s="64">
        <f t="shared" si="18"/>
        <v>573250</v>
      </c>
      <c r="CP14" s="64">
        <f t="shared" si="18"/>
        <v>573500</v>
      </c>
      <c r="CQ14" s="64">
        <f t="shared" si="18"/>
        <v>573500</v>
      </c>
      <c r="CR14" s="64">
        <f t="shared" si="18"/>
        <v>573500</v>
      </c>
      <c r="CS14" s="64">
        <f t="shared" si="18"/>
        <v>573500</v>
      </c>
      <c r="CT14" s="64">
        <f t="shared" si="18"/>
        <v>573500</v>
      </c>
      <c r="CU14" s="64">
        <f t="shared" si="18"/>
        <v>573500</v>
      </c>
      <c r="CV14" s="64">
        <f t="shared" si="18"/>
        <v>573500</v>
      </c>
      <c r="CW14" s="64">
        <f t="shared" si="18"/>
        <v>573500</v>
      </c>
      <c r="CX14" s="68">
        <f t="shared" ref="CX14:CX28" si="19">CW14-$N14</f>
        <v>-186500</v>
      </c>
      <c r="DA14" s="64">
        <f t="shared" ref="DA14:EF14" si="20">SUBTOTAL(9,DA15:DA28)</f>
        <v>0</v>
      </c>
      <c r="DB14" s="64">
        <f t="shared" si="20"/>
        <v>0</v>
      </c>
      <c r="DC14" s="64">
        <f t="shared" si="20"/>
        <v>0</v>
      </c>
      <c r="DD14" s="64">
        <f t="shared" si="20"/>
        <v>0</v>
      </c>
      <c r="DE14" s="64">
        <f t="shared" si="20"/>
        <v>0</v>
      </c>
      <c r="DF14" s="64">
        <f t="shared" si="20"/>
        <v>0</v>
      </c>
      <c r="DG14" s="64">
        <f t="shared" si="20"/>
        <v>0</v>
      </c>
      <c r="DH14" s="64">
        <f t="shared" si="20"/>
        <v>0</v>
      </c>
      <c r="DI14" s="64">
        <f t="shared" si="20"/>
        <v>0</v>
      </c>
      <c r="DJ14" s="64">
        <f t="shared" si="20"/>
        <v>0</v>
      </c>
      <c r="DK14" s="64">
        <f t="shared" si="20"/>
        <v>0</v>
      </c>
      <c r="DL14" s="64">
        <f t="shared" si="20"/>
        <v>0</v>
      </c>
      <c r="DM14" s="64">
        <f t="shared" si="20"/>
        <v>0</v>
      </c>
      <c r="DN14" s="64">
        <f t="shared" si="20"/>
        <v>0</v>
      </c>
      <c r="DO14" s="64">
        <f t="shared" si="20"/>
        <v>0</v>
      </c>
      <c r="DP14" s="64">
        <f t="shared" si="20"/>
        <v>0</v>
      </c>
      <c r="DQ14" s="64">
        <f t="shared" si="20"/>
        <v>0</v>
      </c>
      <c r="DR14" s="64">
        <f t="shared" si="20"/>
        <v>0</v>
      </c>
      <c r="DS14" s="64">
        <f t="shared" si="20"/>
        <v>0</v>
      </c>
      <c r="DT14" s="64">
        <f t="shared" si="20"/>
        <v>0</v>
      </c>
      <c r="DU14" s="64">
        <f t="shared" si="20"/>
        <v>0</v>
      </c>
      <c r="DV14" s="64">
        <f t="shared" si="20"/>
        <v>0</v>
      </c>
      <c r="DW14" s="64">
        <f t="shared" si="20"/>
        <v>0</v>
      </c>
      <c r="DX14" s="64">
        <f t="shared" si="20"/>
        <v>0</v>
      </c>
      <c r="DY14" s="64">
        <f t="shared" si="20"/>
        <v>41000</v>
      </c>
      <c r="DZ14" s="64">
        <f t="shared" si="20"/>
        <v>41000</v>
      </c>
      <c r="EA14" s="64">
        <f t="shared" si="20"/>
        <v>41000</v>
      </c>
      <c r="EB14" s="64">
        <f t="shared" si="20"/>
        <v>41000</v>
      </c>
      <c r="EC14" s="64">
        <f t="shared" si="20"/>
        <v>102500</v>
      </c>
      <c r="ED14" s="64">
        <f t="shared" si="20"/>
        <v>102500</v>
      </c>
      <c r="EE14" s="64">
        <f t="shared" si="20"/>
        <v>104000</v>
      </c>
      <c r="EF14" s="64">
        <f t="shared" si="20"/>
        <v>104000</v>
      </c>
      <c r="EG14" s="64">
        <f t="shared" ref="EG14:EZ14" si="21">SUBTOTAL(9,EG15:EG28)</f>
        <v>104000</v>
      </c>
      <c r="EH14" s="64">
        <f t="shared" si="21"/>
        <v>104000</v>
      </c>
      <c r="EI14" s="64">
        <f t="shared" si="21"/>
        <v>165500</v>
      </c>
      <c r="EJ14" s="64">
        <f t="shared" si="21"/>
        <v>186000</v>
      </c>
      <c r="EK14" s="64">
        <f t="shared" si="21"/>
        <v>186000</v>
      </c>
      <c r="EL14" s="64">
        <f t="shared" si="21"/>
        <v>256250</v>
      </c>
      <c r="EM14" s="64">
        <f t="shared" si="21"/>
        <v>256250</v>
      </c>
      <c r="EN14" s="64">
        <f t="shared" si="21"/>
        <v>257750</v>
      </c>
      <c r="EO14" s="64">
        <f t="shared" si="21"/>
        <v>257750</v>
      </c>
      <c r="EP14" s="64">
        <f t="shared" si="21"/>
        <v>293250</v>
      </c>
      <c r="EQ14" s="64">
        <f t="shared" si="21"/>
        <v>295750</v>
      </c>
      <c r="ER14" s="64">
        <f t="shared" si="21"/>
        <v>303250</v>
      </c>
      <c r="ES14" s="64">
        <f t="shared" si="21"/>
        <v>303500</v>
      </c>
      <c r="ET14" s="64">
        <f t="shared" si="21"/>
        <v>408500</v>
      </c>
      <c r="EU14" s="64">
        <f t="shared" si="21"/>
        <v>416000</v>
      </c>
      <c r="EV14" s="64">
        <f t="shared" si="21"/>
        <v>438500</v>
      </c>
      <c r="EW14" s="64">
        <f t="shared" si="21"/>
        <v>438500</v>
      </c>
      <c r="EX14" s="64">
        <f t="shared" si="21"/>
        <v>543500</v>
      </c>
      <c r="EY14" s="64">
        <f t="shared" si="21"/>
        <v>551000</v>
      </c>
      <c r="EZ14" s="64">
        <f t="shared" si="21"/>
        <v>551000</v>
      </c>
      <c r="FA14" s="68">
        <f t="shared" ref="FA14:FA28" si="22">EZ14-$N14</f>
        <v>-209000</v>
      </c>
      <c r="FC14" s="64">
        <f t="shared" ref="FC14:GH14" si="23">SUBTOTAL(9,FC15:FC28)</f>
        <v>0</v>
      </c>
      <c r="FD14" s="64">
        <f t="shared" si="23"/>
        <v>0</v>
      </c>
      <c r="FE14" s="64">
        <f t="shared" si="23"/>
        <v>0</v>
      </c>
      <c r="FF14" s="64">
        <f t="shared" si="23"/>
        <v>0</v>
      </c>
      <c r="FG14" s="64">
        <f t="shared" si="23"/>
        <v>0</v>
      </c>
      <c r="FH14" s="64">
        <f t="shared" si="23"/>
        <v>0</v>
      </c>
      <c r="FI14" s="64">
        <f t="shared" si="23"/>
        <v>0</v>
      </c>
      <c r="FJ14" s="64">
        <f t="shared" si="23"/>
        <v>0</v>
      </c>
      <c r="FK14" s="64">
        <f t="shared" si="23"/>
        <v>0</v>
      </c>
      <c r="FL14" s="64">
        <f t="shared" si="23"/>
        <v>0</v>
      </c>
      <c r="FM14" s="64">
        <f t="shared" si="23"/>
        <v>0</v>
      </c>
      <c r="FN14" s="64">
        <f t="shared" si="23"/>
        <v>0</v>
      </c>
      <c r="FO14" s="64">
        <f t="shared" si="23"/>
        <v>0</v>
      </c>
      <c r="FP14" s="64">
        <f t="shared" si="23"/>
        <v>0</v>
      </c>
      <c r="FQ14" s="64">
        <f t="shared" si="23"/>
        <v>0</v>
      </c>
      <c r="FR14" s="64">
        <f t="shared" si="23"/>
        <v>0</v>
      </c>
      <c r="FS14" s="64">
        <f t="shared" si="23"/>
        <v>0</v>
      </c>
      <c r="FT14" s="64">
        <f t="shared" si="23"/>
        <v>0</v>
      </c>
      <c r="FU14" s="64">
        <f t="shared" si="23"/>
        <v>0</v>
      </c>
      <c r="FV14" s="64">
        <f t="shared" si="23"/>
        <v>0</v>
      </c>
      <c r="FW14" s="64">
        <f t="shared" si="23"/>
        <v>0</v>
      </c>
      <c r="FX14" s="64">
        <f t="shared" si="23"/>
        <v>0</v>
      </c>
      <c r="FY14" s="64">
        <f t="shared" si="23"/>
        <v>0</v>
      </c>
      <c r="FZ14" s="64">
        <f t="shared" si="23"/>
        <v>0</v>
      </c>
      <c r="GA14" s="64">
        <f t="shared" si="23"/>
        <v>0</v>
      </c>
      <c r="GB14" s="64">
        <f t="shared" si="23"/>
        <v>0</v>
      </c>
      <c r="GC14" s="64">
        <f t="shared" si="23"/>
        <v>0</v>
      </c>
      <c r="GD14" s="64">
        <f t="shared" si="23"/>
        <v>0</v>
      </c>
      <c r="GE14" s="64">
        <f t="shared" si="23"/>
        <v>0</v>
      </c>
      <c r="GF14" s="64">
        <f t="shared" si="23"/>
        <v>0</v>
      </c>
      <c r="GG14" s="64">
        <f t="shared" si="23"/>
        <v>0</v>
      </c>
      <c r="GH14" s="64">
        <f t="shared" si="23"/>
        <v>0</v>
      </c>
      <c r="GI14" s="64">
        <f t="shared" ref="GI14:HB14" si="24">SUBTOTAL(9,GI15:GI28)</f>
        <v>0</v>
      </c>
      <c r="GJ14" s="64">
        <f t="shared" si="24"/>
        <v>0</v>
      </c>
      <c r="GK14" s="64">
        <f t="shared" si="24"/>
        <v>0</v>
      </c>
      <c r="GL14" s="64">
        <f t="shared" si="24"/>
        <v>0</v>
      </c>
      <c r="GM14" s="64">
        <f t="shared" si="24"/>
        <v>0</v>
      </c>
      <c r="GN14" s="64">
        <f t="shared" si="24"/>
        <v>0</v>
      </c>
      <c r="GO14" s="64">
        <f t="shared" si="24"/>
        <v>0</v>
      </c>
      <c r="GP14" s="64">
        <f t="shared" si="24"/>
        <v>0</v>
      </c>
      <c r="GQ14" s="64">
        <f t="shared" si="24"/>
        <v>0</v>
      </c>
      <c r="GR14" s="64">
        <f t="shared" si="24"/>
        <v>0</v>
      </c>
      <c r="GS14" s="64">
        <f t="shared" si="24"/>
        <v>0</v>
      </c>
      <c r="GT14" s="64">
        <f t="shared" si="24"/>
        <v>0</v>
      </c>
      <c r="GU14" s="64">
        <f t="shared" si="24"/>
        <v>0</v>
      </c>
      <c r="GV14" s="64">
        <f t="shared" si="24"/>
        <v>0</v>
      </c>
      <c r="GW14" s="64">
        <f t="shared" si="24"/>
        <v>0</v>
      </c>
      <c r="GX14" s="64">
        <f t="shared" si="24"/>
        <v>0</v>
      </c>
      <c r="GY14" s="64">
        <f t="shared" si="24"/>
        <v>0</v>
      </c>
      <c r="GZ14" s="64">
        <f t="shared" si="24"/>
        <v>0</v>
      </c>
      <c r="HA14" s="64">
        <f t="shared" si="24"/>
        <v>0</v>
      </c>
      <c r="HB14" s="64">
        <f t="shared" si="24"/>
        <v>0</v>
      </c>
      <c r="HC14" s="68">
        <f t="shared" ref="HC14:HC28" si="25">HB14-$P14</f>
        <v>0</v>
      </c>
    </row>
    <row r="15" spans="1:211" s="58" customFormat="1" ht="18.75">
      <c r="A15" s="57"/>
      <c r="B15" s="47"/>
      <c r="C15" s="48" t="s">
        <v>84</v>
      </c>
      <c r="D15" s="48"/>
      <c r="E15" s="48"/>
      <c r="F15" s="48"/>
      <c r="G15" s="59"/>
      <c r="H15" s="49"/>
      <c r="I15" s="49"/>
      <c r="J15" s="114"/>
      <c r="K15" s="114"/>
      <c r="L15" s="133"/>
      <c r="M15" s="50"/>
      <c r="N15" s="136">
        <f>SUBTOTAL(9,N16:N19)</f>
        <v>205000</v>
      </c>
      <c r="O15" s="136">
        <f>SUBTOTAL(9,O16:O19)</f>
        <v>0</v>
      </c>
      <c r="P15" s="136">
        <f>SUBTOTAL(9,P16:P19)</f>
        <v>0</v>
      </c>
      <c r="Q15" s="106">
        <f>O15/N15</f>
        <v>0</v>
      </c>
      <c r="R15" s="51">
        <f>P15/N15</f>
        <v>0</v>
      </c>
      <c r="S15" s="52">
        <f>R15-Q15</f>
        <v>0</v>
      </c>
      <c r="T15" s="53"/>
      <c r="U15" s="54"/>
      <c r="V15" s="54"/>
      <c r="W15" s="55"/>
      <c r="X15" s="56"/>
      <c r="Y15" s="54"/>
      <c r="Z15" s="54"/>
      <c r="AA15" s="55"/>
      <c r="AB15" s="56"/>
      <c r="AC15" s="54"/>
      <c r="AD15" s="54"/>
      <c r="AE15" s="55"/>
      <c r="AF15" s="61"/>
      <c r="AG15" s="54"/>
      <c r="AH15" s="54"/>
      <c r="AI15" s="55"/>
      <c r="AJ15" s="61"/>
      <c r="AK15" s="54"/>
      <c r="AL15" s="54"/>
      <c r="AM15" s="55"/>
      <c r="AN15" s="61"/>
      <c r="AO15" s="54"/>
      <c r="AP15" s="54"/>
      <c r="AQ15" s="55"/>
      <c r="AR15" s="61"/>
      <c r="AS15" s="54"/>
      <c r="AT15" s="54"/>
      <c r="AU15" s="55"/>
      <c r="AW15" s="5">
        <f t="shared" ref="AW15:AW28" si="26">AW14+1</f>
        <v>3</v>
      </c>
      <c r="AX15" s="64">
        <f t="shared" ref="AX15:CC15" si="27">SUBTOTAL(9,AX16:AX19)</f>
        <v>0</v>
      </c>
      <c r="AY15" s="64">
        <f t="shared" si="27"/>
        <v>0</v>
      </c>
      <c r="AZ15" s="64">
        <f t="shared" si="27"/>
        <v>0</v>
      </c>
      <c r="BA15" s="64">
        <f t="shared" si="27"/>
        <v>0</v>
      </c>
      <c r="BB15" s="64">
        <f t="shared" si="27"/>
        <v>0</v>
      </c>
      <c r="BC15" s="64">
        <f t="shared" si="27"/>
        <v>0</v>
      </c>
      <c r="BD15" s="64">
        <f t="shared" si="27"/>
        <v>0</v>
      </c>
      <c r="BE15" s="64">
        <f t="shared" si="27"/>
        <v>0</v>
      </c>
      <c r="BF15" s="64">
        <f t="shared" si="27"/>
        <v>0</v>
      </c>
      <c r="BG15" s="64">
        <f t="shared" si="27"/>
        <v>0</v>
      </c>
      <c r="BH15" s="64">
        <f t="shared" si="27"/>
        <v>0</v>
      </c>
      <c r="BI15" s="64">
        <f t="shared" si="27"/>
        <v>0</v>
      </c>
      <c r="BJ15" s="64">
        <f t="shared" si="27"/>
        <v>0</v>
      </c>
      <c r="BK15" s="64">
        <f t="shared" si="27"/>
        <v>0</v>
      </c>
      <c r="BL15" s="64">
        <f t="shared" si="27"/>
        <v>0</v>
      </c>
      <c r="BM15" s="64">
        <f t="shared" si="27"/>
        <v>0</v>
      </c>
      <c r="BN15" s="64">
        <f t="shared" si="27"/>
        <v>0</v>
      </c>
      <c r="BO15" s="64">
        <f t="shared" si="27"/>
        <v>0</v>
      </c>
      <c r="BP15" s="64">
        <f t="shared" si="27"/>
        <v>0</v>
      </c>
      <c r="BQ15" s="64">
        <f t="shared" si="27"/>
        <v>0</v>
      </c>
      <c r="BR15" s="64">
        <f t="shared" si="27"/>
        <v>0</v>
      </c>
      <c r="BS15" s="64">
        <f t="shared" si="27"/>
        <v>0</v>
      </c>
      <c r="BT15" s="64">
        <f t="shared" si="27"/>
        <v>0</v>
      </c>
      <c r="BU15" s="64">
        <f t="shared" si="27"/>
        <v>0</v>
      </c>
      <c r="BV15" s="64">
        <f t="shared" si="27"/>
        <v>20500</v>
      </c>
      <c r="BW15" s="64">
        <f t="shared" si="27"/>
        <v>20500</v>
      </c>
      <c r="BX15" s="64">
        <f t="shared" si="27"/>
        <v>20500</v>
      </c>
      <c r="BY15" s="64">
        <f t="shared" si="27"/>
        <v>20500</v>
      </c>
      <c r="BZ15" s="64">
        <f t="shared" si="27"/>
        <v>20500</v>
      </c>
      <c r="CA15" s="64">
        <f t="shared" si="27"/>
        <v>20500</v>
      </c>
      <c r="CB15" s="64">
        <f t="shared" si="27"/>
        <v>22000</v>
      </c>
      <c r="CC15" s="64">
        <f t="shared" si="27"/>
        <v>22000</v>
      </c>
      <c r="CD15" s="64">
        <f t="shared" ref="CD15:CW15" si="28">SUBTOTAL(9,CD16:CD19)</f>
        <v>22000</v>
      </c>
      <c r="CE15" s="64">
        <f t="shared" si="28"/>
        <v>22000</v>
      </c>
      <c r="CF15" s="64">
        <f t="shared" si="28"/>
        <v>22000</v>
      </c>
      <c r="CG15" s="64">
        <f t="shared" si="28"/>
        <v>22000</v>
      </c>
      <c r="CH15" s="64">
        <f t="shared" si="28"/>
        <v>22000</v>
      </c>
      <c r="CI15" s="64">
        <f t="shared" si="28"/>
        <v>82000</v>
      </c>
      <c r="CJ15" s="64">
        <f t="shared" si="28"/>
        <v>82000</v>
      </c>
      <c r="CK15" s="64">
        <f t="shared" si="28"/>
        <v>83500</v>
      </c>
      <c r="CL15" s="64">
        <f t="shared" si="28"/>
        <v>83500</v>
      </c>
      <c r="CM15" s="64">
        <f t="shared" si="28"/>
        <v>84000</v>
      </c>
      <c r="CN15" s="64">
        <f t="shared" si="28"/>
        <v>84000</v>
      </c>
      <c r="CO15" s="64">
        <f t="shared" si="28"/>
        <v>84000</v>
      </c>
      <c r="CP15" s="64">
        <f t="shared" si="28"/>
        <v>84250</v>
      </c>
      <c r="CQ15" s="64">
        <f t="shared" si="28"/>
        <v>84250</v>
      </c>
      <c r="CR15" s="64">
        <f t="shared" si="28"/>
        <v>84250</v>
      </c>
      <c r="CS15" s="64">
        <f t="shared" si="28"/>
        <v>84250</v>
      </c>
      <c r="CT15" s="64">
        <f t="shared" si="28"/>
        <v>84250</v>
      </c>
      <c r="CU15" s="64">
        <f t="shared" si="28"/>
        <v>84250</v>
      </c>
      <c r="CV15" s="64">
        <f t="shared" si="28"/>
        <v>84250</v>
      </c>
      <c r="CW15" s="64">
        <f t="shared" si="28"/>
        <v>84250</v>
      </c>
      <c r="CX15" s="68">
        <f t="shared" si="19"/>
        <v>-120750</v>
      </c>
      <c r="DA15" s="64">
        <f t="shared" ref="DA15:EF15" si="29">SUBTOTAL(9,DA16:DA19)</f>
        <v>0</v>
      </c>
      <c r="DB15" s="64">
        <f t="shared" si="29"/>
        <v>0</v>
      </c>
      <c r="DC15" s="64">
        <f t="shared" si="29"/>
        <v>0</v>
      </c>
      <c r="DD15" s="64">
        <f t="shared" si="29"/>
        <v>0</v>
      </c>
      <c r="DE15" s="64">
        <f t="shared" si="29"/>
        <v>0</v>
      </c>
      <c r="DF15" s="64">
        <f t="shared" si="29"/>
        <v>0</v>
      </c>
      <c r="DG15" s="64">
        <f t="shared" si="29"/>
        <v>0</v>
      </c>
      <c r="DH15" s="64">
        <f t="shared" si="29"/>
        <v>0</v>
      </c>
      <c r="DI15" s="64">
        <f t="shared" si="29"/>
        <v>0</v>
      </c>
      <c r="DJ15" s="64">
        <f t="shared" si="29"/>
        <v>0</v>
      </c>
      <c r="DK15" s="64">
        <f t="shared" si="29"/>
        <v>0</v>
      </c>
      <c r="DL15" s="64">
        <f t="shared" si="29"/>
        <v>0</v>
      </c>
      <c r="DM15" s="64">
        <f t="shared" si="29"/>
        <v>0</v>
      </c>
      <c r="DN15" s="64">
        <f t="shared" si="29"/>
        <v>0</v>
      </c>
      <c r="DO15" s="64">
        <f t="shared" si="29"/>
        <v>0</v>
      </c>
      <c r="DP15" s="64">
        <f t="shared" si="29"/>
        <v>0</v>
      </c>
      <c r="DQ15" s="64">
        <f t="shared" si="29"/>
        <v>0</v>
      </c>
      <c r="DR15" s="64">
        <f t="shared" si="29"/>
        <v>0</v>
      </c>
      <c r="DS15" s="64">
        <f t="shared" si="29"/>
        <v>0</v>
      </c>
      <c r="DT15" s="64">
        <f t="shared" si="29"/>
        <v>0</v>
      </c>
      <c r="DU15" s="64">
        <f t="shared" si="29"/>
        <v>0</v>
      </c>
      <c r="DV15" s="64">
        <f t="shared" si="29"/>
        <v>0</v>
      </c>
      <c r="DW15" s="64">
        <f t="shared" si="29"/>
        <v>0</v>
      </c>
      <c r="DX15" s="64">
        <f t="shared" si="29"/>
        <v>0</v>
      </c>
      <c r="DY15" s="64">
        <f t="shared" si="29"/>
        <v>20500</v>
      </c>
      <c r="DZ15" s="64">
        <f t="shared" si="29"/>
        <v>20500</v>
      </c>
      <c r="EA15" s="64">
        <f t="shared" si="29"/>
        <v>20500</v>
      </c>
      <c r="EB15" s="64">
        <f t="shared" si="29"/>
        <v>20500</v>
      </c>
      <c r="EC15" s="64">
        <f t="shared" si="29"/>
        <v>20500</v>
      </c>
      <c r="ED15" s="64">
        <f t="shared" si="29"/>
        <v>20500</v>
      </c>
      <c r="EE15" s="64">
        <f t="shared" si="29"/>
        <v>22000</v>
      </c>
      <c r="EF15" s="64">
        <f t="shared" si="29"/>
        <v>22000</v>
      </c>
      <c r="EG15" s="64">
        <f t="shared" ref="EG15:EZ15" si="30">SUBTOTAL(9,EG16:EG19)</f>
        <v>22000</v>
      </c>
      <c r="EH15" s="64">
        <f t="shared" si="30"/>
        <v>22000</v>
      </c>
      <c r="EI15" s="64">
        <f t="shared" si="30"/>
        <v>22000</v>
      </c>
      <c r="EJ15" s="64">
        <f t="shared" si="30"/>
        <v>22000</v>
      </c>
      <c r="EK15" s="64">
        <f t="shared" si="30"/>
        <v>22000</v>
      </c>
      <c r="EL15" s="64">
        <f t="shared" si="30"/>
        <v>82000</v>
      </c>
      <c r="EM15" s="64">
        <f t="shared" si="30"/>
        <v>82000</v>
      </c>
      <c r="EN15" s="64">
        <f t="shared" si="30"/>
        <v>83500</v>
      </c>
      <c r="EO15" s="64">
        <f t="shared" si="30"/>
        <v>83500</v>
      </c>
      <c r="EP15" s="64">
        <f t="shared" si="30"/>
        <v>84000</v>
      </c>
      <c r="EQ15" s="64">
        <f t="shared" si="30"/>
        <v>84000</v>
      </c>
      <c r="ER15" s="64">
        <f t="shared" si="30"/>
        <v>84000</v>
      </c>
      <c r="ES15" s="64">
        <f t="shared" si="30"/>
        <v>84250</v>
      </c>
      <c r="ET15" s="64">
        <f t="shared" si="30"/>
        <v>84250</v>
      </c>
      <c r="EU15" s="64">
        <f t="shared" si="30"/>
        <v>84250</v>
      </c>
      <c r="EV15" s="64">
        <f t="shared" si="30"/>
        <v>84250</v>
      </c>
      <c r="EW15" s="64">
        <f t="shared" si="30"/>
        <v>84250</v>
      </c>
      <c r="EX15" s="64">
        <f t="shared" si="30"/>
        <v>84250</v>
      </c>
      <c r="EY15" s="64">
        <f t="shared" si="30"/>
        <v>84250</v>
      </c>
      <c r="EZ15" s="64">
        <f t="shared" si="30"/>
        <v>84250</v>
      </c>
      <c r="FA15" s="68">
        <f t="shared" si="22"/>
        <v>-120750</v>
      </c>
      <c r="FC15" s="64">
        <f t="shared" ref="FC15:GH15" si="31">SUBTOTAL(9,FC16:FC19)</f>
        <v>0</v>
      </c>
      <c r="FD15" s="64">
        <f t="shared" si="31"/>
        <v>0</v>
      </c>
      <c r="FE15" s="64">
        <f t="shared" si="31"/>
        <v>0</v>
      </c>
      <c r="FF15" s="64">
        <f t="shared" si="31"/>
        <v>0</v>
      </c>
      <c r="FG15" s="64">
        <f t="shared" si="31"/>
        <v>0</v>
      </c>
      <c r="FH15" s="64">
        <f t="shared" si="31"/>
        <v>0</v>
      </c>
      <c r="FI15" s="64">
        <f t="shared" si="31"/>
        <v>0</v>
      </c>
      <c r="FJ15" s="64">
        <f t="shared" si="31"/>
        <v>0</v>
      </c>
      <c r="FK15" s="64">
        <f t="shared" si="31"/>
        <v>0</v>
      </c>
      <c r="FL15" s="64">
        <f t="shared" si="31"/>
        <v>0</v>
      </c>
      <c r="FM15" s="64">
        <f t="shared" si="31"/>
        <v>0</v>
      </c>
      <c r="FN15" s="64">
        <f t="shared" si="31"/>
        <v>0</v>
      </c>
      <c r="FO15" s="64">
        <f t="shared" si="31"/>
        <v>0</v>
      </c>
      <c r="FP15" s="64">
        <f t="shared" si="31"/>
        <v>0</v>
      </c>
      <c r="FQ15" s="64">
        <f t="shared" si="31"/>
        <v>0</v>
      </c>
      <c r="FR15" s="64">
        <f t="shared" si="31"/>
        <v>0</v>
      </c>
      <c r="FS15" s="64">
        <f t="shared" si="31"/>
        <v>0</v>
      </c>
      <c r="FT15" s="64">
        <f t="shared" si="31"/>
        <v>0</v>
      </c>
      <c r="FU15" s="64">
        <f t="shared" si="31"/>
        <v>0</v>
      </c>
      <c r="FV15" s="64">
        <f t="shared" si="31"/>
        <v>0</v>
      </c>
      <c r="FW15" s="64">
        <f t="shared" si="31"/>
        <v>0</v>
      </c>
      <c r="FX15" s="64">
        <f t="shared" si="31"/>
        <v>0</v>
      </c>
      <c r="FY15" s="64">
        <f t="shared" si="31"/>
        <v>0</v>
      </c>
      <c r="FZ15" s="64">
        <f t="shared" si="31"/>
        <v>0</v>
      </c>
      <c r="GA15" s="64">
        <f t="shared" si="31"/>
        <v>0</v>
      </c>
      <c r="GB15" s="64">
        <f t="shared" si="31"/>
        <v>0</v>
      </c>
      <c r="GC15" s="64">
        <f t="shared" si="31"/>
        <v>0</v>
      </c>
      <c r="GD15" s="64">
        <f t="shared" si="31"/>
        <v>0</v>
      </c>
      <c r="GE15" s="64">
        <f t="shared" si="31"/>
        <v>0</v>
      </c>
      <c r="GF15" s="64">
        <f t="shared" si="31"/>
        <v>0</v>
      </c>
      <c r="GG15" s="64">
        <f t="shared" si="31"/>
        <v>0</v>
      </c>
      <c r="GH15" s="64">
        <f t="shared" si="31"/>
        <v>0</v>
      </c>
      <c r="GI15" s="64">
        <f t="shared" ref="GI15:HB15" si="32">SUBTOTAL(9,GI16:GI19)</f>
        <v>0</v>
      </c>
      <c r="GJ15" s="64">
        <f t="shared" si="32"/>
        <v>0</v>
      </c>
      <c r="GK15" s="64">
        <f t="shared" si="32"/>
        <v>0</v>
      </c>
      <c r="GL15" s="64">
        <f t="shared" si="32"/>
        <v>0</v>
      </c>
      <c r="GM15" s="64">
        <f t="shared" si="32"/>
        <v>0</v>
      </c>
      <c r="GN15" s="64">
        <f t="shared" si="32"/>
        <v>0</v>
      </c>
      <c r="GO15" s="64">
        <f t="shared" si="32"/>
        <v>0</v>
      </c>
      <c r="GP15" s="64">
        <f t="shared" si="32"/>
        <v>0</v>
      </c>
      <c r="GQ15" s="64">
        <f t="shared" si="32"/>
        <v>0</v>
      </c>
      <c r="GR15" s="64">
        <f t="shared" si="32"/>
        <v>0</v>
      </c>
      <c r="GS15" s="64">
        <f t="shared" si="32"/>
        <v>0</v>
      </c>
      <c r="GT15" s="64">
        <f t="shared" si="32"/>
        <v>0</v>
      </c>
      <c r="GU15" s="64">
        <f t="shared" si="32"/>
        <v>0</v>
      </c>
      <c r="GV15" s="64">
        <f t="shared" si="32"/>
        <v>0</v>
      </c>
      <c r="GW15" s="64">
        <f t="shared" si="32"/>
        <v>0</v>
      </c>
      <c r="GX15" s="64">
        <f t="shared" si="32"/>
        <v>0</v>
      </c>
      <c r="GY15" s="64">
        <f t="shared" si="32"/>
        <v>0</v>
      </c>
      <c r="GZ15" s="64">
        <f t="shared" si="32"/>
        <v>0</v>
      </c>
      <c r="HA15" s="64">
        <f t="shared" si="32"/>
        <v>0</v>
      </c>
      <c r="HB15" s="64">
        <f t="shared" si="32"/>
        <v>0</v>
      </c>
      <c r="HC15" s="68">
        <f t="shared" si="25"/>
        <v>0</v>
      </c>
    </row>
    <row r="16" spans="1:211" ht="35.25" customHeight="1" outlineLevel="1">
      <c r="A16" s="28" t="str">
        <f>IF(H16="",LEN(G16)-LEN(TRIM(G16)),"")</f>
        <v/>
      </c>
      <c r="B16" s="128" t="s">
        <v>93</v>
      </c>
      <c r="C16" s="24" t="s">
        <v>99</v>
      </c>
      <c r="D16" s="130">
        <v>44484</v>
      </c>
      <c r="E16" s="24" t="s">
        <v>102</v>
      </c>
      <c r="F16" s="112" t="s">
        <v>105</v>
      </c>
      <c r="G16" s="112" t="s">
        <v>107</v>
      </c>
      <c r="H16" s="112" t="s">
        <v>108</v>
      </c>
      <c r="I16" s="138" t="s">
        <v>116</v>
      </c>
      <c r="J16" s="131" t="s">
        <v>109</v>
      </c>
      <c r="K16" s="116" t="s">
        <v>112</v>
      </c>
      <c r="L16" s="134">
        <f>N16/$N$14</f>
        <v>1.3157894736842105E-3</v>
      </c>
      <c r="M16" s="116" t="s">
        <v>84</v>
      </c>
      <c r="N16" s="119">
        <v>1000</v>
      </c>
      <c r="O16" s="119">
        <f>N16*Q16</f>
        <v>0</v>
      </c>
      <c r="P16" s="119">
        <f t="shared" ref="P16" si="33">$N16*R16</f>
        <v>0</v>
      </c>
      <c r="Q16" s="107">
        <f>IF(U16&lt;=$G$2,VLOOKUP($M16,$G$5:$W$7,3,FALSE),0)+IF(Y16&lt;=$G$2,VLOOKUP($M16,$G$5:$W$7,5,FALSE),0)+IF(AC16&lt;=$G$2,VLOOKUP($M16,$G$5:$W$7,7,FALSE),0)+IF(AG16&lt;=$G$2,VLOOKUP($M16,$G$5:$W$7,9,FALSE),0)+IF(AO16&lt;=$G$2,VLOOKUP($M16,$G$5:$W$7,11,FALSE),0)+IF(AK16&lt;=$G$2,VLOOKUP($M16,$G$5:$W$7,13,FALSE),0)+IF(AS16&lt;=$G$2,VLOOKUP($M16,$G$5:$W$7,15,FALSE),0)</f>
        <v>0</v>
      </c>
      <c r="R16" s="22">
        <f>IF(W16&lt;=$G$2,VLOOKUP($M16,$G$5:$U$7,3,FALSE),0)+IF(AA16&lt;=$G$2,VLOOKUP($M16,$G$5:$U$7,5,FALSE),0)+IF(AE16&lt;=$G$2,VLOOKUP($M16,$G$5:$U$7,7,FALSE),0)+IF(AI16&lt;=$G$2,VLOOKUP($M16,$G$5:$U$7,9,FALSE),0)+IF(AM16&lt;=$G$2,VLOOKUP($M16,$G$5:$U$7,11,FALSE),0)+IF(AQ16&lt;=$G$2,VLOOKUP($M16,$G$5:$U$7,13,FALSE),0)+IF(AU16&lt;=$G$2,VLOOKUP($M16,$G$5:$U$7,15,FALSE),0)</f>
        <v>0</v>
      </c>
      <c r="S16" s="32">
        <f>R16-Q16</f>
        <v>0</v>
      </c>
      <c r="T16" s="35" t="s">
        <v>135</v>
      </c>
      <c r="U16" s="23">
        <v>44516</v>
      </c>
      <c r="V16" s="23">
        <v>44516</v>
      </c>
      <c r="W16" s="36" t="s">
        <v>44</v>
      </c>
      <c r="X16" s="38" t="s">
        <v>136</v>
      </c>
      <c r="Y16" s="23">
        <v>44560</v>
      </c>
      <c r="Z16" s="23">
        <v>44560</v>
      </c>
      <c r="AA16" s="36" t="s">
        <v>44</v>
      </c>
      <c r="AB16" s="38" t="s">
        <v>137</v>
      </c>
      <c r="AC16" s="23">
        <f>Y16+60</f>
        <v>44620</v>
      </c>
      <c r="AD16" s="23">
        <f>AC16</f>
        <v>44620</v>
      </c>
      <c r="AE16" s="36" t="s">
        <v>44</v>
      </c>
      <c r="AF16" s="62" t="s">
        <v>138</v>
      </c>
      <c r="AG16" s="130">
        <f>AC16+20</f>
        <v>44640</v>
      </c>
      <c r="AH16" s="130">
        <f>AG16</f>
        <v>44640</v>
      </c>
      <c r="AI16" s="36" t="s">
        <v>44</v>
      </c>
      <c r="AJ16" s="63" t="s">
        <v>139</v>
      </c>
      <c r="AK16" s="130">
        <f>AG16+5</f>
        <v>44645</v>
      </c>
      <c r="AL16" s="130">
        <f>AK16</f>
        <v>44645</v>
      </c>
      <c r="AM16" s="36" t="s">
        <v>44</v>
      </c>
      <c r="AN16" s="63" t="s">
        <v>140</v>
      </c>
      <c r="AO16" s="130">
        <f>AK16+10</f>
        <v>44655</v>
      </c>
      <c r="AP16" s="130">
        <f>AO16</f>
        <v>44655</v>
      </c>
      <c r="AQ16" s="36" t="s">
        <v>44</v>
      </c>
      <c r="AR16" s="63" t="s">
        <v>142</v>
      </c>
      <c r="AS16" s="130">
        <f>AO16</f>
        <v>44655</v>
      </c>
      <c r="AT16" s="130">
        <f>AS16</f>
        <v>44655</v>
      </c>
      <c r="AU16" s="36" t="s">
        <v>44</v>
      </c>
      <c r="AW16" s="5">
        <f t="shared" si="26"/>
        <v>4</v>
      </c>
      <c r="AX16" s="65">
        <f t="shared" ref="AX16:BG19" si="34">(IF($U16&lt;=AX$8,VLOOKUP($M16,$G$5:$S$7,3,FALSE),0)+IF($Y16&lt;=AX$8,VLOOKUP($M16,$G$5:$S$7,5,FALSE),0)+IF($AC16&lt;=AX$8,VLOOKUP($M16,$G$5:$S$7,7,FALSE),0)+IF($AG16&lt;=AX$8,VLOOKUP($M16,$G$5:$S$7,9,FALSE),0)+IF($AO16&lt;=AX$8,VLOOKUP($M16,$G$5:$S$7,11,FALSE),0))*$N16</f>
        <v>0</v>
      </c>
      <c r="AY16" s="65">
        <f t="shared" si="34"/>
        <v>0</v>
      </c>
      <c r="AZ16" s="65">
        <f t="shared" si="34"/>
        <v>0</v>
      </c>
      <c r="BA16" s="65">
        <f t="shared" si="34"/>
        <v>0</v>
      </c>
      <c r="BB16" s="65">
        <f t="shared" si="34"/>
        <v>0</v>
      </c>
      <c r="BC16" s="65">
        <f t="shared" si="34"/>
        <v>0</v>
      </c>
      <c r="BD16" s="65">
        <f t="shared" si="34"/>
        <v>0</v>
      </c>
      <c r="BE16" s="65">
        <f t="shared" si="34"/>
        <v>0</v>
      </c>
      <c r="BF16" s="65">
        <f t="shared" si="34"/>
        <v>0</v>
      </c>
      <c r="BG16" s="65">
        <f t="shared" si="34"/>
        <v>0</v>
      </c>
      <c r="BH16" s="65">
        <f t="shared" ref="BH16:BQ19" si="35">(IF($U16&lt;=BH$8,VLOOKUP($M16,$G$5:$S$7,3,FALSE),0)+IF($Y16&lt;=BH$8,VLOOKUP($M16,$G$5:$S$7,5,FALSE),0)+IF($AC16&lt;=BH$8,VLOOKUP($M16,$G$5:$S$7,7,FALSE),0)+IF($AG16&lt;=BH$8,VLOOKUP($M16,$G$5:$S$7,9,FALSE),0)+IF($AO16&lt;=BH$8,VLOOKUP($M16,$G$5:$S$7,11,FALSE),0))*$N16</f>
        <v>0</v>
      </c>
      <c r="BI16" s="65">
        <f t="shared" si="35"/>
        <v>0</v>
      </c>
      <c r="BJ16" s="65">
        <f t="shared" si="35"/>
        <v>0</v>
      </c>
      <c r="BK16" s="65">
        <f t="shared" si="35"/>
        <v>0</v>
      </c>
      <c r="BL16" s="65">
        <f t="shared" si="35"/>
        <v>0</v>
      </c>
      <c r="BM16" s="65">
        <f t="shared" si="35"/>
        <v>0</v>
      </c>
      <c r="BN16" s="65">
        <f t="shared" si="35"/>
        <v>0</v>
      </c>
      <c r="BO16" s="65">
        <f t="shared" si="35"/>
        <v>0</v>
      </c>
      <c r="BP16" s="65">
        <f t="shared" si="35"/>
        <v>0</v>
      </c>
      <c r="BQ16" s="65">
        <f t="shared" si="35"/>
        <v>0</v>
      </c>
      <c r="BR16" s="65">
        <f t="shared" ref="BR16:CA19" si="36">(IF($U16&lt;=BR$8,VLOOKUP($M16,$G$5:$S$7,3,FALSE),0)+IF($Y16&lt;=BR$8,VLOOKUP($M16,$G$5:$S$7,5,FALSE),0)+IF($AC16&lt;=BR$8,VLOOKUP($M16,$G$5:$S$7,7,FALSE),0)+IF($AG16&lt;=BR$8,VLOOKUP($M16,$G$5:$S$7,9,FALSE),0)+IF($AO16&lt;=BR$8,VLOOKUP($M16,$G$5:$S$7,11,FALSE),0))*$N16</f>
        <v>0</v>
      </c>
      <c r="BS16" s="65">
        <f t="shared" si="36"/>
        <v>0</v>
      </c>
      <c r="BT16" s="65">
        <f t="shared" si="36"/>
        <v>0</v>
      </c>
      <c r="BU16" s="65">
        <f t="shared" si="36"/>
        <v>0</v>
      </c>
      <c r="BV16" s="65">
        <f t="shared" si="36"/>
        <v>100</v>
      </c>
      <c r="BW16" s="65">
        <f t="shared" si="36"/>
        <v>100</v>
      </c>
      <c r="BX16" s="65">
        <f t="shared" si="36"/>
        <v>100</v>
      </c>
      <c r="BY16" s="65">
        <f t="shared" si="36"/>
        <v>100</v>
      </c>
      <c r="BZ16" s="65">
        <f t="shared" si="36"/>
        <v>100</v>
      </c>
      <c r="CA16" s="65">
        <f t="shared" si="36"/>
        <v>100</v>
      </c>
      <c r="CB16" s="65">
        <f t="shared" ref="CB16:CK19" si="37">(IF($U16&lt;=CB$8,VLOOKUP($M16,$G$5:$S$7,3,FALSE),0)+IF($Y16&lt;=CB$8,VLOOKUP($M16,$G$5:$S$7,5,FALSE),0)+IF($AC16&lt;=CB$8,VLOOKUP($M16,$G$5:$S$7,7,FALSE),0)+IF($AG16&lt;=CB$8,VLOOKUP($M16,$G$5:$S$7,9,FALSE),0)+IF($AO16&lt;=CB$8,VLOOKUP($M16,$G$5:$S$7,11,FALSE),0))*$N16</f>
        <v>400</v>
      </c>
      <c r="CC16" s="65">
        <f t="shared" si="37"/>
        <v>400</v>
      </c>
      <c r="CD16" s="65">
        <f t="shared" si="37"/>
        <v>400</v>
      </c>
      <c r="CE16" s="65">
        <f t="shared" si="37"/>
        <v>400</v>
      </c>
      <c r="CF16" s="65">
        <f t="shared" si="37"/>
        <v>400</v>
      </c>
      <c r="CG16" s="65">
        <f t="shared" si="37"/>
        <v>400</v>
      </c>
      <c r="CH16" s="65">
        <f t="shared" si="37"/>
        <v>400</v>
      </c>
      <c r="CI16" s="65">
        <f t="shared" si="37"/>
        <v>400</v>
      </c>
      <c r="CJ16" s="65">
        <f t="shared" si="37"/>
        <v>400</v>
      </c>
      <c r="CK16" s="65">
        <f t="shared" si="37"/>
        <v>700</v>
      </c>
      <c r="CL16" s="65">
        <f t="shared" ref="CL16:CW19" si="38">(IF($U16&lt;=CL$8,VLOOKUP($M16,$G$5:$S$7,3,FALSE),0)+IF($Y16&lt;=CL$8,VLOOKUP($M16,$G$5:$S$7,5,FALSE),0)+IF($AC16&lt;=CL$8,VLOOKUP($M16,$G$5:$S$7,7,FALSE),0)+IF($AG16&lt;=CL$8,VLOOKUP($M16,$G$5:$S$7,9,FALSE),0)+IF($AO16&lt;=CL$8,VLOOKUP($M16,$G$5:$S$7,11,FALSE),0))*$N16</f>
        <v>700</v>
      </c>
      <c r="CM16" s="65">
        <f t="shared" si="38"/>
        <v>799.99999999999989</v>
      </c>
      <c r="CN16" s="65">
        <f t="shared" si="38"/>
        <v>799.99999999999989</v>
      </c>
      <c r="CO16" s="65">
        <f t="shared" si="38"/>
        <v>799.99999999999989</v>
      </c>
      <c r="CP16" s="65">
        <f t="shared" si="38"/>
        <v>850</v>
      </c>
      <c r="CQ16" s="65">
        <f t="shared" si="38"/>
        <v>850</v>
      </c>
      <c r="CR16" s="65">
        <f t="shared" si="38"/>
        <v>850</v>
      </c>
      <c r="CS16" s="65">
        <f t="shared" si="38"/>
        <v>850</v>
      </c>
      <c r="CT16" s="65">
        <f t="shared" si="38"/>
        <v>850</v>
      </c>
      <c r="CU16" s="65">
        <f t="shared" si="38"/>
        <v>850</v>
      </c>
      <c r="CV16" s="65">
        <f t="shared" si="38"/>
        <v>850</v>
      </c>
      <c r="CW16" s="65">
        <f t="shared" si="38"/>
        <v>850</v>
      </c>
      <c r="CX16" s="68">
        <f t="shared" si="19"/>
        <v>-150</v>
      </c>
      <c r="DA16" s="65">
        <f t="shared" ref="DA16:DJ19" si="39">(IF($V16&lt;=DA$8,VLOOKUP($M16,$G$5:$S$7,3,FALSE),0)+IF($Z16&lt;=DA$8,VLOOKUP($M16,$G$5:$S$7,5,FALSE),0)+IF($AD16&lt;=DA$8,VLOOKUP($M16,$G$5:$S$7,7,FALSE),0)+IF($AH16&lt;=DA$8,VLOOKUP($M16,$G$5:$S$7,9,FALSE),0)+IF($AP16&lt;=DA$8,VLOOKUP($M16,$G$5:$S$7,11,FALSE),0))*$N16</f>
        <v>0</v>
      </c>
      <c r="DB16" s="65">
        <f t="shared" si="39"/>
        <v>0</v>
      </c>
      <c r="DC16" s="65">
        <f t="shared" si="39"/>
        <v>0</v>
      </c>
      <c r="DD16" s="65">
        <f t="shared" si="39"/>
        <v>0</v>
      </c>
      <c r="DE16" s="65">
        <f t="shared" si="39"/>
        <v>0</v>
      </c>
      <c r="DF16" s="65">
        <f t="shared" si="39"/>
        <v>0</v>
      </c>
      <c r="DG16" s="65">
        <f t="shared" si="39"/>
        <v>0</v>
      </c>
      <c r="DH16" s="65">
        <f t="shared" si="39"/>
        <v>0</v>
      </c>
      <c r="DI16" s="65">
        <f t="shared" si="39"/>
        <v>0</v>
      </c>
      <c r="DJ16" s="65">
        <f t="shared" si="39"/>
        <v>0</v>
      </c>
      <c r="DK16" s="65">
        <f t="shared" ref="DK16:DT19" si="40">(IF($V16&lt;=DK$8,VLOOKUP($M16,$G$5:$S$7,3,FALSE),0)+IF($Z16&lt;=DK$8,VLOOKUP($M16,$G$5:$S$7,5,FALSE),0)+IF($AD16&lt;=DK$8,VLOOKUP($M16,$G$5:$S$7,7,FALSE),0)+IF($AH16&lt;=DK$8,VLOOKUP($M16,$G$5:$S$7,9,FALSE),0)+IF($AP16&lt;=DK$8,VLOOKUP($M16,$G$5:$S$7,11,FALSE),0))*$N16</f>
        <v>0</v>
      </c>
      <c r="DL16" s="65">
        <f t="shared" si="40"/>
        <v>0</v>
      </c>
      <c r="DM16" s="65">
        <f t="shared" si="40"/>
        <v>0</v>
      </c>
      <c r="DN16" s="65">
        <f t="shared" si="40"/>
        <v>0</v>
      </c>
      <c r="DO16" s="65">
        <f t="shared" si="40"/>
        <v>0</v>
      </c>
      <c r="DP16" s="65">
        <f t="shared" si="40"/>
        <v>0</v>
      </c>
      <c r="DQ16" s="65">
        <f t="shared" si="40"/>
        <v>0</v>
      </c>
      <c r="DR16" s="65">
        <f t="shared" si="40"/>
        <v>0</v>
      </c>
      <c r="DS16" s="65">
        <f t="shared" si="40"/>
        <v>0</v>
      </c>
      <c r="DT16" s="65">
        <f t="shared" si="40"/>
        <v>0</v>
      </c>
      <c r="DU16" s="65">
        <f t="shared" ref="DU16:ED19" si="41">(IF($V16&lt;=DU$8,VLOOKUP($M16,$G$5:$S$7,3,FALSE),0)+IF($Z16&lt;=DU$8,VLOOKUP($M16,$G$5:$S$7,5,FALSE),0)+IF($AD16&lt;=DU$8,VLOOKUP($M16,$G$5:$S$7,7,FALSE),0)+IF($AH16&lt;=DU$8,VLOOKUP($M16,$G$5:$S$7,9,FALSE),0)+IF($AP16&lt;=DU$8,VLOOKUP($M16,$G$5:$S$7,11,FALSE),0))*$N16</f>
        <v>0</v>
      </c>
      <c r="DV16" s="65">
        <f t="shared" si="41"/>
        <v>0</v>
      </c>
      <c r="DW16" s="65">
        <f t="shared" si="41"/>
        <v>0</v>
      </c>
      <c r="DX16" s="65">
        <f t="shared" si="41"/>
        <v>0</v>
      </c>
      <c r="DY16" s="65">
        <f t="shared" si="41"/>
        <v>100</v>
      </c>
      <c r="DZ16" s="65">
        <f t="shared" si="41"/>
        <v>100</v>
      </c>
      <c r="EA16" s="65">
        <f t="shared" si="41"/>
        <v>100</v>
      </c>
      <c r="EB16" s="65">
        <f t="shared" si="41"/>
        <v>100</v>
      </c>
      <c r="EC16" s="65">
        <f t="shared" si="41"/>
        <v>100</v>
      </c>
      <c r="ED16" s="65">
        <f t="shared" si="41"/>
        <v>100</v>
      </c>
      <c r="EE16" s="65">
        <f t="shared" ref="EE16:EN19" si="42">(IF($V16&lt;=EE$8,VLOOKUP($M16,$G$5:$S$7,3,FALSE),0)+IF($Z16&lt;=EE$8,VLOOKUP($M16,$G$5:$S$7,5,FALSE),0)+IF($AD16&lt;=EE$8,VLOOKUP($M16,$G$5:$S$7,7,FALSE),0)+IF($AH16&lt;=EE$8,VLOOKUP($M16,$G$5:$S$7,9,FALSE),0)+IF($AP16&lt;=EE$8,VLOOKUP($M16,$G$5:$S$7,11,FALSE),0))*$N16</f>
        <v>400</v>
      </c>
      <c r="EF16" s="65">
        <f t="shared" si="42"/>
        <v>400</v>
      </c>
      <c r="EG16" s="65">
        <f t="shared" si="42"/>
        <v>400</v>
      </c>
      <c r="EH16" s="65">
        <f t="shared" si="42"/>
        <v>400</v>
      </c>
      <c r="EI16" s="65">
        <f t="shared" si="42"/>
        <v>400</v>
      </c>
      <c r="EJ16" s="65">
        <f t="shared" si="42"/>
        <v>400</v>
      </c>
      <c r="EK16" s="65">
        <f t="shared" si="42"/>
        <v>400</v>
      </c>
      <c r="EL16" s="65">
        <f t="shared" si="42"/>
        <v>400</v>
      </c>
      <c r="EM16" s="65">
        <f t="shared" si="42"/>
        <v>400</v>
      </c>
      <c r="EN16" s="65">
        <f t="shared" si="42"/>
        <v>700</v>
      </c>
      <c r="EO16" s="65">
        <f t="shared" ref="EO16:EZ19" si="43">(IF($V16&lt;=EO$8,VLOOKUP($M16,$G$5:$S$7,3,FALSE),0)+IF($Z16&lt;=EO$8,VLOOKUP($M16,$G$5:$S$7,5,FALSE),0)+IF($AD16&lt;=EO$8,VLOOKUP($M16,$G$5:$S$7,7,FALSE),0)+IF($AH16&lt;=EO$8,VLOOKUP($M16,$G$5:$S$7,9,FALSE),0)+IF($AP16&lt;=EO$8,VLOOKUP($M16,$G$5:$S$7,11,FALSE),0))*$N16</f>
        <v>700</v>
      </c>
      <c r="EP16" s="65">
        <f t="shared" si="43"/>
        <v>799.99999999999989</v>
      </c>
      <c r="EQ16" s="65">
        <f t="shared" si="43"/>
        <v>799.99999999999989</v>
      </c>
      <c r="ER16" s="65">
        <f t="shared" si="43"/>
        <v>799.99999999999989</v>
      </c>
      <c r="ES16" s="65">
        <f t="shared" si="43"/>
        <v>850</v>
      </c>
      <c r="ET16" s="65">
        <f t="shared" si="43"/>
        <v>850</v>
      </c>
      <c r="EU16" s="65">
        <f t="shared" si="43"/>
        <v>850</v>
      </c>
      <c r="EV16" s="65">
        <f t="shared" si="43"/>
        <v>850</v>
      </c>
      <c r="EW16" s="65">
        <f t="shared" si="43"/>
        <v>850</v>
      </c>
      <c r="EX16" s="65">
        <f t="shared" si="43"/>
        <v>850</v>
      </c>
      <c r="EY16" s="65">
        <f t="shared" si="43"/>
        <v>850</v>
      </c>
      <c r="EZ16" s="65">
        <f t="shared" si="43"/>
        <v>850</v>
      </c>
      <c r="FA16" s="68">
        <f t="shared" si="22"/>
        <v>-150</v>
      </c>
      <c r="FC16" s="65">
        <f t="shared" ref="FC16:FL19" si="44">(IF($W16&lt;=FC$8,VLOOKUP($M16,$G$5:$S$7,3,FALSE),0)+IF($AA16&lt;=FC$8,VLOOKUP($M16,$G$5:$S$7,5,FALSE),0)+IF($AE16&lt;=FC$8,VLOOKUP($M16,$G$5:$S$7,7,FALSE),0)+IF($AI16&lt;=FC$8,VLOOKUP($M16,$G$5:$S$7,9,FALSE),0)+IF($AQ16&lt;=FC$8,VLOOKUP($M16,$G$5:$S$7,11,FALSE),0))*$N16</f>
        <v>0</v>
      </c>
      <c r="FD16" s="65">
        <f t="shared" si="44"/>
        <v>0</v>
      </c>
      <c r="FE16" s="65">
        <f t="shared" si="44"/>
        <v>0</v>
      </c>
      <c r="FF16" s="65">
        <f t="shared" si="44"/>
        <v>0</v>
      </c>
      <c r="FG16" s="65">
        <f t="shared" si="44"/>
        <v>0</v>
      </c>
      <c r="FH16" s="65">
        <f t="shared" si="44"/>
        <v>0</v>
      </c>
      <c r="FI16" s="65">
        <f t="shared" si="44"/>
        <v>0</v>
      </c>
      <c r="FJ16" s="65">
        <f t="shared" si="44"/>
        <v>0</v>
      </c>
      <c r="FK16" s="65">
        <f t="shared" si="44"/>
        <v>0</v>
      </c>
      <c r="FL16" s="65">
        <f t="shared" si="44"/>
        <v>0</v>
      </c>
      <c r="FM16" s="65">
        <f t="shared" ref="FM16:FV19" si="45">(IF($W16&lt;=FM$8,VLOOKUP($M16,$G$5:$S$7,3,FALSE),0)+IF($AA16&lt;=FM$8,VLOOKUP($M16,$G$5:$S$7,5,FALSE),0)+IF($AE16&lt;=FM$8,VLOOKUP($M16,$G$5:$S$7,7,FALSE),0)+IF($AI16&lt;=FM$8,VLOOKUP($M16,$G$5:$S$7,9,FALSE),0)+IF($AQ16&lt;=FM$8,VLOOKUP($M16,$G$5:$S$7,11,FALSE),0))*$N16</f>
        <v>0</v>
      </c>
      <c r="FN16" s="65">
        <f t="shared" si="45"/>
        <v>0</v>
      </c>
      <c r="FO16" s="65">
        <f t="shared" si="45"/>
        <v>0</v>
      </c>
      <c r="FP16" s="65">
        <f t="shared" si="45"/>
        <v>0</v>
      </c>
      <c r="FQ16" s="65">
        <f t="shared" si="45"/>
        <v>0</v>
      </c>
      <c r="FR16" s="65">
        <f t="shared" si="45"/>
        <v>0</v>
      </c>
      <c r="FS16" s="65">
        <f t="shared" si="45"/>
        <v>0</v>
      </c>
      <c r="FT16" s="65">
        <f t="shared" si="45"/>
        <v>0</v>
      </c>
      <c r="FU16" s="65">
        <f t="shared" si="45"/>
        <v>0</v>
      </c>
      <c r="FV16" s="65">
        <f t="shared" si="45"/>
        <v>0</v>
      </c>
      <c r="FW16" s="65">
        <f t="shared" ref="FW16:GF19" si="46">(IF($W16&lt;=FW$8,VLOOKUP($M16,$G$5:$S$7,3,FALSE),0)+IF($AA16&lt;=FW$8,VLOOKUP($M16,$G$5:$S$7,5,FALSE),0)+IF($AE16&lt;=FW$8,VLOOKUP($M16,$G$5:$S$7,7,FALSE),0)+IF($AI16&lt;=FW$8,VLOOKUP($M16,$G$5:$S$7,9,FALSE),0)+IF($AQ16&lt;=FW$8,VLOOKUP($M16,$G$5:$S$7,11,FALSE),0))*$N16</f>
        <v>0</v>
      </c>
      <c r="FX16" s="65">
        <f t="shared" si="46"/>
        <v>0</v>
      </c>
      <c r="FY16" s="65">
        <f t="shared" si="46"/>
        <v>0</v>
      </c>
      <c r="FZ16" s="65">
        <f t="shared" si="46"/>
        <v>0</v>
      </c>
      <c r="GA16" s="65">
        <f t="shared" si="46"/>
        <v>0</v>
      </c>
      <c r="GB16" s="65">
        <f t="shared" si="46"/>
        <v>0</v>
      </c>
      <c r="GC16" s="65">
        <f t="shared" si="46"/>
        <v>0</v>
      </c>
      <c r="GD16" s="65">
        <f t="shared" si="46"/>
        <v>0</v>
      </c>
      <c r="GE16" s="65">
        <f t="shared" si="46"/>
        <v>0</v>
      </c>
      <c r="GF16" s="65">
        <f t="shared" si="46"/>
        <v>0</v>
      </c>
      <c r="GG16" s="65">
        <f t="shared" ref="GG16:GP19" si="47">(IF($W16&lt;=GG$8,VLOOKUP($M16,$G$5:$S$7,3,FALSE),0)+IF($AA16&lt;=GG$8,VLOOKUP($M16,$G$5:$S$7,5,FALSE),0)+IF($AE16&lt;=GG$8,VLOOKUP($M16,$G$5:$S$7,7,FALSE),0)+IF($AI16&lt;=GG$8,VLOOKUP($M16,$G$5:$S$7,9,FALSE),0)+IF($AQ16&lt;=GG$8,VLOOKUP($M16,$G$5:$S$7,11,FALSE),0))*$N16</f>
        <v>0</v>
      </c>
      <c r="GH16" s="65">
        <f t="shared" si="47"/>
        <v>0</v>
      </c>
      <c r="GI16" s="65">
        <f t="shared" si="47"/>
        <v>0</v>
      </c>
      <c r="GJ16" s="65">
        <f t="shared" si="47"/>
        <v>0</v>
      </c>
      <c r="GK16" s="65">
        <f t="shared" si="47"/>
        <v>0</v>
      </c>
      <c r="GL16" s="65">
        <f t="shared" si="47"/>
        <v>0</v>
      </c>
      <c r="GM16" s="65">
        <f t="shared" si="47"/>
        <v>0</v>
      </c>
      <c r="GN16" s="65">
        <f t="shared" si="47"/>
        <v>0</v>
      </c>
      <c r="GO16" s="65">
        <f t="shared" si="47"/>
        <v>0</v>
      </c>
      <c r="GP16" s="65">
        <f t="shared" si="47"/>
        <v>0</v>
      </c>
      <c r="GQ16" s="65">
        <f t="shared" ref="GQ16:HB19" si="48">(IF($W16&lt;=GQ$8,VLOOKUP($M16,$G$5:$S$7,3,FALSE),0)+IF($AA16&lt;=GQ$8,VLOOKUP($M16,$G$5:$S$7,5,FALSE),0)+IF($AE16&lt;=GQ$8,VLOOKUP($M16,$G$5:$S$7,7,FALSE),0)+IF($AI16&lt;=GQ$8,VLOOKUP($M16,$G$5:$S$7,9,FALSE),0)+IF($AQ16&lt;=GQ$8,VLOOKUP($M16,$G$5:$S$7,11,FALSE),0))*$N16</f>
        <v>0</v>
      </c>
      <c r="GR16" s="65">
        <f t="shared" si="48"/>
        <v>0</v>
      </c>
      <c r="GS16" s="65">
        <f t="shared" si="48"/>
        <v>0</v>
      </c>
      <c r="GT16" s="65">
        <f t="shared" si="48"/>
        <v>0</v>
      </c>
      <c r="GU16" s="65">
        <f t="shared" si="48"/>
        <v>0</v>
      </c>
      <c r="GV16" s="65">
        <f t="shared" si="48"/>
        <v>0</v>
      </c>
      <c r="GW16" s="65">
        <f t="shared" si="48"/>
        <v>0</v>
      </c>
      <c r="GX16" s="65">
        <f t="shared" si="48"/>
        <v>0</v>
      </c>
      <c r="GY16" s="65">
        <f t="shared" si="48"/>
        <v>0</v>
      </c>
      <c r="GZ16" s="65">
        <f t="shared" si="48"/>
        <v>0</v>
      </c>
      <c r="HA16" s="65">
        <f t="shared" si="48"/>
        <v>0</v>
      </c>
      <c r="HB16" s="65">
        <f t="shared" si="48"/>
        <v>0</v>
      </c>
      <c r="HC16" s="68">
        <f t="shared" si="25"/>
        <v>0</v>
      </c>
    </row>
    <row r="17" spans="1:211" ht="35.25" customHeight="1" outlineLevel="1">
      <c r="A17" s="28" t="str">
        <f>IF(H17="",LEN(G17)-LEN(TRIM(G17)),"")</f>
        <v/>
      </c>
      <c r="B17" s="128" t="s">
        <v>94</v>
      </c>
      <c r="C17" s="24" t="s">
        <v>99</v>
      </c>
      <c r="D17" s="130">
        <v>44484</v>
      </c>
      <c r="E17" s="24" t="s">
        <v>102</v>
      </c>
      <c r="F17" s="112" t="s">
        <v>105</v>
      </c>
      <c r="G17" s="112" t="s">
        <v>107</v>
      </c>
      <c r="H17" s="112" t="s">
        <v>108</v>
      </c>
      <c r="I17" s="138" t="s">
        <v>116</v>
      </c>
      <c r="J17" s="131" t="s">
        <v>110</v>
      </c>
      <c r="K17" s="116" t="s">
        <v>113</v>
      </c>
      <c r="L17" s="134">
        <f>N17/$N$14</f>
        <v>1.9736842105263159E-3</v>
      </c>
      <c r="M17" s="116" t="s">
        <v>84</v>
      </c>
      <c r="N17" s="119">
        <v>1500</v>
      </c>
      <c r="O17" s="119">
        <f t="shared" ref="O17:O19" si="49">N17*Q17</f>
        <v>0</v>
      </c>
      <c r="P17" s="119">
        <f>$N17*R17</f>
        <v>0</v>
      </c>
      <c r="Q17" s="107">
        <f>IF(U17&lt;=$G$2,VLOOKUP($M17,$G$5:$W$7,3,FALSE),0)+IF(Y17&lt;=$G$2,VLOOKUP($M17,$G$5:$W$7,5,FALSE),0)+IF(AC17&lt;=$G$2,VLOOKUP($M17,$G$5:$W$7,7,FALSE),0)+IF(AG17&lt;=$G$2,VLOOKUP($M17,$G$5:$W$7,9,FALSE),0)+IF(AO17&lt;=$G$2,VLOOKUP($M17,$G$5:$W$7,11,FALSE),0)+IF(AK17&lt;=$G$2,VLOOKUP($M17,$G$5:$W$7,13,FALSE),0)+IF(AS17&lt;=$G$2,VLOOKUP($M17,$G$5:$W$7,15,FALSE),0)</f>
        <v>0</v>
      </c>
      <c r="R17" s="22">
        <f>IF(W17&lt;=$G$2,VLOOKUP($M17,$G$5:$U$7,3,FALSE),0)+IF(AA17&lt;=$G$2,VLOOKUP($M17,$G$5:$U$7,5,FALSE),0)+IF(AE17&lt;=$G$2,VLOOKUP($M17,$G$5:$U$7,7,FALSE),0)+IF(AI17&lt;=$G$2,VLOOKUP($M17,$G$5:$U$7,9,FALSE),0)+IF(AM17&lt;=$G$2,VLOOKUP($M17,$G$5:$U$7,11,FALSE),0)+IF(AQ17&lt;=$G$2,VLOOKUP($M17,$G$5:$U$7,13,FALSE),0)+IF(AU17&lt;=$G$2,VLOOKUP($M17,$G$5:$U$7,15,FALSE),0)</f>
        <v>0</v>
      </c>
      <c r="S17" s="32">
        <f t="shared" ref="S17:S19" si="50">R17-Q17</f>
        <v>0</v>
      </c>
      <c r="T17" s="35" t="s">
        <v>135</v>
      </c>
      <c r="U17" s="23">
        <v>44516</v>
      </c>
      <c r="V17" s="23">
        <v>44516</v>
      </c>
      <c r="W17" s="36" t="s">
        <v>44</v>
      </c>
      <c r="X17" s="38" t="s">
        <v>136</v>
      </c>
      <c r="Y17" s="23">
        <v>44560</v>
      </c>
      <c r="Z17" s="23">
        <v>44560</v>
      </c>
      <c r="AA17" s="36" t="s">
        <v>44</v>
      </c>
      <c r="AB17" s="38" t="s">
        <v>137</v>
      </c>
      <c r="AC17" s="23">
        <f>Y17+60</f>
        <v>44620</v>
      </c>
      <c r="AD17" s="23">
        <f t="shared" ref="AD17:AD19" si="51">AC17</f>
        <v>44620</v>
      </c>
      <c r="AE17" s="36" t="s">
        <v>44</v>
      </c>
      <c r="AF17" s="62" t="s">
        <v>138</v>
      </c>
      <c r="AG17" s="130">
        <f t="shared" ref="AG17:AG19" si="52">AC17+20</f>
        <v>44640</v>
      </c>
      <c r="AH17" s="130">
        <f t="shared" ref="AH17:AH19" si="53">AG17</f>
        <v>44640</v>
      </c>
      <c r="AI17" s="36" t="s">
        <v>44</v>
      </c>
      <c r="AJ17" s="63" t="s">
        <v>139</v>
      </c>
      <c r="AK17" s="130">
        <f t="shared" ref="AK17:AK19" si="54">AG17+5</f>
        <v>44645</v>
      </c>
      <c r="AL17" s="130">
        <f t="shared" ref="AL17:AL19" si="55">AK17</f>
        <v>44645</v>
      </c>
      <c r="AM17" s="36" t="s">
        <v>44</v>
      </c>
      <c r="AN17" s="63" t="s">
        <v>140</v>
      </c>
      <c r="AO17" s="130">
        <f t="shared" ref="AO17:AO19" si="56">AK17+10</f>
        <v>44655</v>
      </c>
      <c r="AP17" s="130">
        <f t="shared" ref="AP17:AP19" si="57">AO17</f>
        <v>44655</v>
      </c>
      <c r="AQ17" s="36" t="s">
        <v>44</v>
      </c>
      <c r="AR17" s="63" t="s">
        <v>142</v>
      </c>
      <c r="AS17" s="130">
        <f t="shared" ref="AS17:AS19" si="58">AO17</f>
        <v>44655</v>
      </c>
      <c r="AT17" s="130">
        <f t="shared" ref="AT17:AT19" si="59">AS17</f>
        <v>44655</v>
      </c>
      <c r="AU17" s="36" t="s">
        <v>44</v>
      </c>
      <c r="AW17" s="5">
        <f t="shared" si="26"/>
        <v>5</v>
      </c>
      <c r="AX17" s="65">
        <f t="shared" si="34"/>
        <v>0</v>
      </c>
      <c r="AY17" s="65">
        <f t="shared" si="34"/>
        <v>0</v>
      </c>
      <c r="AZ17" s="65">
        <f t="shared" si="34"/>
        <v>0</v>
      </c>
      <c r="BA17" s="65">
        <f t="shared" si="34"/>
        <v>0</v>
      </c>
      <c r="BB17" s="65">
        <f t="shared" si="34"/>
        <v>0</v>
      </c>
      <c r="BC17" s="65">
        <f t="shared" si="34"/>
        <v>0</v>
      </c>
      <c r="BD17" s="65">
        <f t="shared" si="34"/>
        <v>0</v>
      </c>
      <c r="BE17" s="65">
        <f t="shared" si="34"/>
        <v>0</v>
      </c>
      <c r="BF17" s="65">
        <f t="shared" si="34"/>
        <v>0</v>
      </c>
      <c r="BG17" s="65">
        <f t="shared" si="34"/>
        <v>0</v>
      </c>
      <c r="BH17" s="65">
        <f t="shared" si="35"/>
        <v>0</v>
      </c>
      <c r="BI17" s="65">
        <f t="shared" si="35"/>
        <v>0</v>
      </c>
      <c r="BJ17" s="65">
        <f t="shared" si="35"/>
        <v>0</v>
      </c>
      <c r="BK17" s="65">
        <f t="shared" si="35"/>
        <v>0</v>
      </c>
      <c r="BL17" s="65">
        <f t="shared" si="35"/>
        <v>0</v>
      </c>
      <c r="BM17" s="65">
        <f t="shared" si="35"/>
        <v>0</v>
      </c>
      <c r="BN17" s="65">
        <f t="shared" si="35"/>
        <v>0</v>
      </c>
      <c r="BO17" s="65">
        <f t="shared" si="35"/>
        <v>0</v>
      </c>
      <c r="BP17" s="65">
        <f t="shared" si="35"/>
        <v>0</v>
      </c>
      <c r="BQ17" s="65">
        <f t="shared" si="35"/>
        <v>0</v>
      </c>
      <c r="BR17" s="65">
        <f t="shared" si="36"/>
        <v>0</v>
      </c>
      <c r="BS17" s="65">
        <f t="shared" si="36"/>
        <v>0</v>
      </c>
      <c r="BT17" s="65">
        <f t="shared" si="36"/>
        <v>0</v>
      </c>
      <c r="BU17" s="65">
        <f t="shared" si="36"/>
        <v>0</v>
      </c>
      <c r="BV17" s="65">
        <f t="shared" si="36"/>
        <v>150</v>
      </c>
      <c r="BW17" s="65">
        <f t="shared" si="36"/>
        <v>150</v>
      </c>
      <c r="BX17" s="65">
        <f t="shared" si="36"/>
        <v>150</v>
      </c>
      <c r="BY17" s="65">
        <f t="shared" si="36"/>
        <v>150</v>
      </c>
      <c r="BZ17" s="65">
        <f t="shared" si="36"/>
        <v>150</v>
      </c>
      <c r="CA17" s="65">
        <f t="shared" si="36"/>
        <v>150</v>
      </c>
      <c r="CB17" s="65">
        <f t="shared" si="37"/>
        <v>600</v>
      </c>
      <c r="CC17" s="65">
        <f t="shared" si="37"/>
        <v>600</v>
      </c>
      <c r="CD17" s="65">
        <f t="shared" si="37"/>
        <v>600</v>
      </c>
      <c r="CE17" s="65">
        <f t="shared" si="37"/>
        <v>600</v>
      </c>
      <c r="CF17" s="65">
        <f t="shared" si="37"/>
        <v>600</v>
      </c>
      <c r="CG17" s="65">
        <f t="shared" si="37"/>
        <v>600</v>
      </c>
      <c r="CH17" s="65">
        <f t="shared" si="37"/>
        <v>600</v>
      </c>
      <c r="CI17" s="65">
        <f t="shared" si="37"/>
        <v>600</v>
      </c>
      <c r="CJ17" s="65">
        <f t="shared" si="37"/>
        <v>600</v>
      </c>
      <c r="CK17" s="65">
        <f t="shared" si="37"/>
        <v>1050</v>
      </c>
      <c r="CL17" s="65">
        <f t="shared" si="38"/>
        <v>1050</v>
      </c>
      <c r="CM17" s="65">
        <f t="shared" si="38"/>
        <v>1200</v>
      </c>
      <c r="CN17" s="65">
        <f t="shared" si="38"/>
        <v>1200</v>
      </c>
      <c r="CO17" s="65">
        <f t="shared" si="38"/>
        <v>1200</v>
      </c>
      <c r="CP17" s="65">
        <f t="shared" si="38"/>
        <v>1275</v>
      </c>
      <c r="CQ17" s="65">
        <f t="shared" si="38"/>
        <v>1275</v>
      </c>
      <c r="CR17" s="65">
        <f t="shared" si="38"/>
        <v>1275</v>
      </c>
      <c r="CS17" s="65">
        <f t="shared" si="38"/>
        <v>1275</v>
      </c>
      <c r="CT17" s="65">
        <f t="shared" si="38"/>
        <v>1275</v>
      </c>
      <c r="CU17" s="65">
        <f t="shared" si="38"/>
        <v>1275</v>
      </c>
      <c r="CV17" s="65">
        <f t="shared" si="38"/>
        <v>1275</v>
      </c>
      <c r="CW17" s="65">
        <f t="shared" si="38"/>
        <v>1275</v>
      </c>
      <c r="CX17" s="68">
        <f t="shared" si="19"/>
        <v>-225</v>
      </c>
      <c r="DA17" s="65">
        <f t="shared" si="39"/>
        <v>0</v>
      </c>
      <c r="DB17" s="65">
        <f t="shared" si="39"/>
        <v>0</v>
      </c>
      <c r="DC17" s="65">
        <f t="shared" si="39"/>
        <v>0</v>
      </c>
      <c r="DD17" s="65">
        <f t="shared" si="39"/>
        <v>0</v>
      </c>
      <c r="DE17" s="65">
        <f t="shared" si="39"/>
        <v>0</v>
      </c>
      <c r="DF17" s="65">
        <f t="shared" si="39"/>
        <v>0</v>
      </c>
      <c r="DG17" s="65">
        <f t="shared" si="39"/>
        <v>0</v>
      </c>
      <c r="DH17" s="65">
        <f t="shared" si="39"/>
        <v>0</v>
      </c>
      <c r="DI17" s="65">
        <f t="shared" si="39"/>
        <v>0</v>
      </c>
      <c r="DJ17" s="65">
        <f t="shared" si="39"/>
        <v>0</v>
      </c>
      <c r="DK17" s="65">
        <f t="shared" si="40"/>
        <v>0</v>
      </c>
      <c r="DL17" s="65">
        <f t="shared" si="40"/>
        <v>0</v>
      </c>
      <c r="DM17" s="65">
        <f t="shared" si="40"/>
        <v>0</v>
      </c>
      <c r="DN17" s="65">
        <f t="shared" si="40"/>
        <v>0</v>
      </c>
      <c r="DO17" s="65">
        <f t="shared" si="40"/>
        <v>0</v>
      </c>
      <c r="DP17" s="65">
        <f t="shared" si="40"/>
        <v>0</v>
      </c>
      <c r="DQ17" s="65">
        <f t="shared" si="40"/>
        <v>0</v>
      </c>
      <c r="DR17" s="65">
        <f t="shared" si="40"/>
        <v>0</v>
      </c>
      <c r="DS17" s="65">
        <f t="shared" si="40"/>
        <v>0</v>
      </c>
      <c r="DT17" s="65">
        <f t="shared" si="40"/>
        <v>0</v>
      </c>
      <c r="DU17" s="65">
        <f t="shared" si="41"/>
        <v>0</v>
      </c>
      <c r="DV17" s="65">
        <f t="shared" si="41"/>
        <v>0</v>
      </c>
      <c r="DW17" s="65">
        <f t="shared" si="41"/>
        <v>0</v>
      </c>
      <c r="DX17" s="65">
        <f t="shared" si="41"/>
        <v>0</v>
      </c>
      <c r="DY17" s="65">
        <f t="shared" si="41"/>
        <v>150</v>
      </c>
      <c r="DZ17" s="65">
        <f t="shared" si="41"/>
        <v>150</v>
      </c>
      <c r="EA17" s="65">
        <f t="shared" si="41"/>
        <v>150</v>
      </c>
      <c r="EB17" s="65">
        <f t="shared" si="41"/>
        <v>150</v>
      </c>
      <c r="EC17" s="65">
        <f t="shared" si="41"/>
        <v>150</v>
      </c>
      <c r="ED17" s="65">
        <f t="shared" si="41"/>
        <v>150</v>
      </c>
      <c r="EE17" s="65">
        <f t="shared" si="42"/>
        <v>600</v>
      </c>
      <c r="EF17" s="65">
        <f t="shared" si="42"/>
        <v>600</v>
      </c>
      <c r="EG17" s="65">
        <f t="shared" si="42"/>
        <v>600</v>
      </c>
      <c r="EH17" s="65">
        <f t="shared" si="42"/>
        <v>600</v>
      </c>
      <c r="EI17" s="65">
        <f t="shared" si="42"/>
        <v>600</v>
      </c>
      <c r="EJ17" s="65">
        <f t="shared" si="42"/>
        <v>600</v>
      </c>
      <c r="EK17" s="65">
        <f t="shared" si="42"/>
        <v>600</v>
      </c>
      <c r="EL17" s="65">
        <f t="shared" si="42"/>
        <v>600</v>
      </c>
      <c r="EM17" s="65">
        <f t="shared" si="42"/>
        <v>600</v>
      </c>
      <c r="EN17" s="65">
        <f t="shared" si="42"/>
        <v>1050</v>
      </c>
      <c r="EO17" s="65">
        <f t="shared" si="43"/>
        <v>1050</v>
      </c>
      <c r="EP17" s="65">
        <f t="shared" si="43"/>
        <v>1200</v>
      </c>
      <c r="EQ17" s="65">
        <f t="shared" si="43"/>
        <v>1200</v>
      </c>
      <c r="ER17" s="65">
        <f t="shared" si="43"/>
        <v>1200</v>
      </c>
      <c r="ES17" s="65">
        <f t="shared" si="43"/>
        <v>1275</v>
      </c>
      <c r="ET17" s="65">
        <f t="shared" si="43"/>
        <v>1275</v>
      </c>
      <c r="EU17" s="65">
        <f t="shared" si="43"/>
        <v>1275</v>
      </c>
      <c r="EV17" s="65">
        <f t="shared" si="43"/>
        <v>1275</v>
      </c>
      <c r="EW17" s="65">
        <f t="shared" si="43"/>
        <v>1275</v>
      </c>
      <c r="EX17" s="65">
        <f t="shared" si="43"/>
        <v>1275</v>
      </c>
      <c r="EY17" s="65">
        <f t="shared" si="43"/>
        <v>1275</v>
      </c>
      <c r="EZ17" s="65">
        <f t="shared" si="43"/>
        <v>1275</v>
      </c>
      <c r="FA17" s="68">
        <f t="shared" si="22"/>
        <v>-225</v>
      </c>
      <c r="FC17" s="65">
        <f t="shared" si="44"/>
        <v>0</v>
      </c>
      <c r="FD17" s="65">
        <f t="shared" si="44"/>
        <v>0</v>
      </c>
      <c r="FE17" s="65">
        <f t="shared" si="44"/>
        <v>0</v>
      </c>
      <c r="FF17" s="65">
        <f t="shared" si="44"/>
        <v>0</v>
      </c>
      <c r="FG17" s="65">
        <f t="shared" si="44"/>
        <v>0</v>
      </c>
      <c r="FH17" s="65">
        <f t="shared" si="44"/>
        <v>0</v>
      </c>
      <c r="FI17" s="65">
        <f t="shared" si="44"/>
        <v>0</v>
      </c>
      <c r="FJ17" s="65">
        <f t="shared" si="44"/>
        <v>0</v>
      </c>
      <c r="FK17" s="65">
        <f t="shared" si="44"/>
        <v>0</v>
      </c>
      <c r="FL17" s="65">
        <f t="shared" si="44"/>
        <v>0</v>
      </c>
      <c r="FM17" s="65">
        <f t="shared" si="45"/>
        <v>0</v>
      </c>
      <c r="FN17" s="65">
        <f t="shared" si="45"/>
        <v>0</v>
      </c>
      <c r="FO17" s="65">
        <f t="shared" si="45"/>
        <v>0</v>
      </c>
      <c r="FP17" s="65">
        <f t="shared" si="45"/>
        <v>0</v>
      </c>
      <c r="FQ17" s="65">
        <f t="shared" si="45"/>
        <v>0</v>
      </c>
      <c r="FR17" s="65">
        <f t="shared" si="45"/>
        <v>0</v>
      </c>
      <c r="FS17" s="65">
        <f t="shared" si="45"/>
        <v>0</v>
      </c>
      <c r="FT17" s="65">
        <f t="shared" si="45"/>
        <v>0</v>
      </c>
      <c r="FU17" s="65">
        <f t="shared" si="45"/>
        <v>0</v>
      </c>
      <c r="FV17" s="65">
        <f t="shared" si="45"/>
        <v>0</v>
      </c>
      <c r="FW17" s="65">
        <f t="shared" si="46"/>
        <v>0</v>
      </c>
      <c r="FX17" s="65">
        <f t="shared" si="46"/>
        <v>0</v>
      </c>
      <c r="FY17" s="65">
        <f t="shared" si="46"/>
        <v>0</v>
      </c>
      <c r="FZ17" s="65">
        <f t="shared" si="46"/>
        <v>0</v>
      </c>
      <c r="GA17" s="65">
        <f t="shared" si="46"/>
        <v>0</v>
      </c>
      <c r="GB17" s="65">
        <f t="shared" si="46"/>
        <v>0</v>
      </c>
      <c r="GC17" s="65">
        <f t="shared" si="46"/>
        <v>0</v>
      </c>
      <c r="GD17" s="65">
        <f t="shared" si="46"/>
        <v>0</v>
      </c>
      <c r="GE17" s="65">
        <f t="shared" si="46"/>
        <v>0</v>
      </c>
      <c r="GF17" s="65">
        <f t="shared" si="46"/>
        <v>0</v>
      </c>
      <c r="GG17" s="65">
        <f t="shared" si="47"/>
        <v>0</v>
      </c>
      <c r="GH17" s="65">
        <f t="shared" si="47"/>
        <v>0</v>
      </c>
      <c r="GI17" s="65">
        <f t="shared" si="47"/>
        <v>0</v>
      </c>
      <c r="GJ17" s="65">
        <f t="shared" si="47"/>
        <v>0</v>
      </c>
      <c r="GK17" s="65">
        <f t="shared" si="47"/>
        <v>0</v>
      </c>
      <c r="GL17" s="65">
        <f t="shared" si="47"/>
        <v>0</v>
      </c>
      <c r="GM17" s="65">
        <f t="shared" si="47"/>
        <v>0</v>
      </c>
      <c r="GN17" s="65">
        <f t="shared" si="47"/>
        <v>0</v>
      </c>
      <c r="GO17" s="65">
        <f t="shared" si="47"/>
        <v>0</v>
      </c>
      <c r="GP17" s="65">
        <f t="shared" si="47"/>
        <v>0</v>
      </c>
      <c r="GQ17" s="65">
        <f t="shared" si="48"/>
        <v>0</v>
      </c>
      <c r="GR17" s="65">
        <f t="shared" si="48"/>
        <v>0</v>
      </c>
      <c r="GS17" s="65">
        <f t="shared" si="48"/>
        <v>0</v>
      </c>
      <c r="GT17" s="65">
        <f t="shared" si="48"/>
        <v>0</v>
      </c>
      <c r="GU17" s="65">
        <f t="shared" si="48"/>
        <v>0</v>
      </c>
      <c r="GV17" s="65">
        <f t="shared" si="48"/>
        <v>0</v>
      </c>
      <c r="GW17" s="65">
        <f t="shared" si="48"/>
        <v>0</v>
      </c>
      <c r="GX17" s="65">
        <f t="shared" si="48"/>
        <v>0</v>
      </c>
      <c r="GY17" s="65">
        <f t="shared" si="48"/>
        <v>0</v>
      </c>
      <c r="GZ17" s="65">
        <f t="shared" si="48"/>
        <v>0</v>
      </c>
      <c r="HA17" s="65">
        <f t="shared" si="48"/>
        <v>0</v>
      </c>
      <c r="HB17" s="65">
        <f t="shared" si="48"/>
        <v>0</v>
      </c>
      <c r="HC17" s="68">
        <f t="shared" si="25"/>
        <v>0</v>
      </c>
    </row>
    <row r="18" spans="1:211" ht="35.25" customHeight="1" outlineLevel="1">
      <c r="A18" s="28" t="str">
        <f>IF(H18="",LEN(G18)-LEN(TRIM(G18)),"")</f>
        <v/>
      </c>
      <c r="B18" s="128" t="s">
        <v>96</v>
      </c>
      <c r="C18" s="24" t="s">
        <v>99</v>
      </c>
      <c r="D18" s="130">
        <v>44484</v>
      </c>
      <c r="E18" s="24" t="s">
        <v>102</v>
      </c>
      <c r="F18" s="112" t="s">
        <v>105</v>
      </c>
      <c r="G18" s="112" t="s">
        <v>107</v>
      </c>
      <c r="H18" s="112" t="s">
        <v>108</v>
      </c>
      <c r="I18" s="138" t="s">
        <v>123</v>
      </c>
      <c r="J18" s="131" t="s">
        <v>111</v>
      </c>
      <c r="K18" s="116" t="s">
        <v>114</v>
      </c>
      <c r="L18" s="134">
        <f>N18/$N$14</f>
        <v>3.2894736842105261E-3</v>
      </c>
      <c r="M18" s="116" t="s">
        <v>84</v>
      </c>
      <c r="N18" s="119">
        <v>2500</v>
      </c>
      <c r="O18" s="119">
        <f t="shared" si="49"/>
        <v>0</v>
      </c>
      <c r="P18" s="119">
        <f>$N18*R18</f>
        <v>0</v>
      </c>
      <c r="Q18" s="107">
        <f>IF(U18&lt;=$G$2,VLOOKUP($M18,$G$5:$W$7,3,FALSE),0)+IF(Y18&lt;=$G$2,VLOOKUP($M18,$G$5:$W$7,5,FALSE),0)+IF(AC18&lt;=$G$2,VLOOKUP($M18,$G$5:$W$7,7,FALSE),0)+IF(AG18&lt;=$G$2,VLOOKUP($M18,$G$5:$W$7,9,FALSE),0)+IF(AO18&lt;=$G$2,VLOOKUP($M18,$G$5:$W$7,11,FALSE),0)+IF(AK18&lt;=$G$2,VLOOKUP($M18,$G$5:$W$7,13,FALSE),0)+IF(AS18&lt;=$G$2,VLOOKUP($M18,$G$5:$W$7,15,FALSE),0)</f>
        <v>0</v>
      </c>
      <c r="R18" s="22">
        <f>IF(W18&lt;=$G$2,VLOOKUP($M18,$G$5:$U$7,3,FALSE),0)+IF(AA18&lt;=$G$2,VLOOKUP($M18,$G$5:$U$7,5,FALSE),0)+IF(AE18&lt;=$G$2,VLOOKUP($M18,$G$5:$U$7,7,FALSE),0)+IF(AI18&lt;=$G$2,VLOOKUP($M18,$G$5:$U$7,9,FALSE),0)+IF(AM18&lt;=$G$2,VLOOKUP($M18,$G$5:$U$7,11,FALSE),0)+IF(AQ18&lt;=$G$2,VLOOKUP($M18,$G$5:$U$7,13,FALSE),0)+IF(AU18&lt;=$G$2,VLOOKUP($M18,$G$5:$U$7,15,FALSE),0)</f>
        <v>0</v>
      </c>
      <c r="S18" s="32">
        <f t="shared" si="50"/>
        <v>0</v>
      </c>
      <c r="T18" s="35" t="s">
        <v>135</v>
      </c>
      <c r="U18" s="23">
        <v>44516</v>
      </c>
      <c r="V18" s="23">
        <v>44516</v>
      </c>
      <c r="W18" s="36" t="s">
        <v>44</v>
      </c>
      <c r="X18" s="38" t="s">
        <v>136</v>
      </c>
      <c r="Y18" s="23">
        <v>44560</v>
      </c>
      <c r="Z18" s="23">
        <v>44560</v>
      </c>
      <c r="AA18" s="36" t="s">
        <v>44</v>
      </c>
      <c r="AB18" s="38" t="s">
        <v>137</v>
      </c>
      <c r="AC18" s="23">
        <f>Y18+60</f>
        <v>44620</v>
      </c>
      <c r="AD18" s="23">
        <f t="shared" si="51"/>
        <v>44620</v>
      </c>
      <c r="AE18" s="36" t="s">
        <v>44</v>
      </c>
      <c r="AF18" s="62" t="s">
        <v>138</v>
      </c>
      <c r="AG18" s="130">
        <f t="shared" si="52"/>
        <v>44640</v>
      </c>
      <c r="AH18" s="130">
        <f t="shared" si="53"/>
        <v>44640</v>
      </c>
      <c r="AI18" s="36" t="s">
        <v>44</v>
      </c>
      <c r="AJ18" s="63" t="s">
        <v>139</v>
      </c>
      <c r="AK18" s="130">
        <f t="shared" si="54"/>
        <v>44645</v>
      </c>
      <c r="AL18" s="130">
        <f t="shared" si="55"/>
        <v>44645</v>
      </c>
      <c r="AM18" s="36" t="s">
        <v>44</v>
      </c>
      <c r="AN18" s="63" t="s">
        <v>140</v>
      </c>
      <c r="AO18" s="130">
        <f t="shared" si="56"/>
        <v>44655</v>
      </c>
      <c r="AP18" s="130">
        <f t="shared" si="57"/>
        <v>44655</v>
      </c>
      <c r="AQ18" s="36" t="s">
        <v>44</v>
      </c>
      <c r="AR18" s="63" t="s">
        <v>142</v>
      </c>
      <c r="AS18" s="130">
        <f t="shared" si="58"/>
        <v>44655</v>
      </c>
      <c r="AT18" s="130">
        <f t="shared" si="59"/>
        <v>44655</v>
      </c>
      <c r="AU18" s="36" t="s">
        <v>44</v>
      </c>
      <c r="AW18" s="5">
        <f t="shared" si="26"/>
        <v>6</v>
      </c>
      <c r="AX18" s="65">
        <f t="shared" si="34"/>
        <v>0</v>
      </c>
      <c r="AY18" s="65">
        <f t="shared" si="34"/>
        <v>0</v>
      </c>
      <c r="AZ18" s="65">
        <f t="shared" si="34"/>
        <v>0</v>
      </c>
      <c r="BA18" s="65">
        <f t="shared" si="34"/>
        <v>0</v>
      </c>
      <c r="BB18" s="65">
        <f t="shared" si="34"/>
        <v>0</v>
      </c>
      <c r="BC18" s="65">
        <f t="shared" si="34"/>
        <v>0</v>
      </c>
      <c r="BD18" s="65">
        <f t="shared" si="34"/>
        <v>0</v>
      </c>
      <c r="BE18" s="65">
        <f t="shared" si="34"/>
        <v>0</v>
      </c>
      <c r="BF18" s="65">
        <f t="shared" si="34"/>
        <v>0</v>
      </c>
      <c r="BG18" s="65">
        <f t="shared" si="34"/>
        <v>0</v>
      </c>
      <c r="BH18" s="65">
        <f t="shared" si="35"/>
        <v>0</v>
      </c>
      <c r="BI18" s="65">
        <f t="shared" si="35"/>
        <v>0</v>
      </c>
      <c r="BJ18" s="65">
        <f t="shared" si="35"/>
        <v>0</v>
      </c>
      <c r="BK18" s="65">
        <f t="shared" si="35"/>
        <v>0</v>
      </c>
      <c r="BL18" s="65">
        <f t="shared" si="35"/>
        <v>0</v>
      </c>
      <c r="BM18" s="65">
        <f t="shared" si="35"/>
        <v>0</v>
      </c>
      <c r="BN18" s="65">
        <f t="shared" si="35"/>
        <v>0</v>
      </c>
      <c r="BO18" s="65">
        <f t="shared" si="35"/>
        <v>0</v>
      </c>
      <c r="BP18" s="65">
        <f t="shared" si="35"/>
        <v>0</v>
      </c>
      <c r="BQ18" s="65">
        <f t="shared" si="35"/>
        <v>0</v>
      </c>
      <c r="BR18" s="65">
        <f t="shared" si="36"/>
        <v>0</v>
      </c>
      <c r="BS18" s="65">
        <f t="shared" si="36"/>
        <v>0</v>
      </c>
      <c r="BT18" s="65">
        <f t="shared" si="36"/>
        <v>0</v>
      </c>
      <c r="BU18" s="65">
        <f t="shared" si="36"/>
        <v>0</v>
      </c>
      <c r="BV18" s="65">
        <f t="shared" si="36"/>
        <v>250</v>
      </c>
      <c r="BW18" s="65">
        <f t="shared" si="36"/>
        <v>250</v>
      </c>
      <c r="BX18" s="65">
        <f t="shared" si="36"/>
        <v>250</v>
      </c>
      <c r="BY18" s="65">
        <f t="shared" si="36"/>
        <v>250</v>
      </c>
      <c r="BZ18" s="65">
        <f t="shared" si="36"/>
        <v>250</v>
      </c>
      <c r="CA18" s="65">
        <f t="shared" si="36"/>
        <v>250</v>
      </c>
      <c r="CB18" s="65">
        <f t="shared" si="37"/>
        <v>1000</v>
      </c>
      <c r="CC18" s="65">
        <f t="shared" si="37"/>
        <v>1000</v>
      </c>
      <c r="CD18" s="65">
        <f t="shared" si="37"/>
        <v>1000</v>
      </c>
      <c r="CE18" s="65">
        <f t="shared" si="37"/>
        <v>1000</v>
      </c>
      <c r="CF18" s="65">
        <f t="shared" si="37"/>
        <v>1000</v>
      </c>
      <c r="CG18" s="65">
        <f t="shared" si="37"/>
        <v>1000</v>
      </c>
      <c r="CH18" s="65">
        <f t="shared" si="37"/>
        <v>1000</v>
      </c>
      <c r="CI18" s="65">
        <f t="shared" si="37"/>
        <v>1000</v>
      </c>
      <c r="CJ18" s="65">
        <f t="shared" si="37"/>
        <v>1000</v>
      </c>
      <c r="CK18" s="65">
        <f t="shared" si="37"/>
        <v>1750</v>
      </c>
      <c r="CL18" s="65">
        <f t="shared" si="38"/>
        <v>1750</v>
      </c>
      <c r="CM18" s="65">
        <f t="shared" si="38"/>
        <v>1999.9999999999998</v>
      </c>
      <c r="CN18" s="65">
        <f t="shared" si="38"/>
        <v>1999.9999999999998</v>
      </c>
      <c r="CO18" s="65">
        <f t="shared" si="38"/>
        <v>1999.9999999999998</v>
      </c>
      <c r="CP18" s="65">
        <f t="shared" si="38"/>
        <v>2125</v>
      </c>
      <c r="CQ18" s="65">
        <f t="shared" si="38"/>
        <v>2125</v>
      </c>
      <c r="CR18" s="65">
        <f t="shared" si="38"/>
        <v>2125</v>
      </c>
      <c r="CS18" s="65">
        <f t="shared" si="38"/>
        <v>2125</v>
      </c>
      <c r="CT18" s="65">
        <f t="shared" si="38"/>
        <v>2125</v>
      </c>
      <c r="CU18" s="65">
        <f t="shared" si="38"/>
        <v>2125</v>
      </c>
      <c r="CV18" s="65">
        <f t="shared" si="38"/>
        <v>2125</v>
      </c>
      <c r="CW18" s="65">
        <f t="shared" si="38"/>
        <v>2125</v>
      </c>
      <c r="CX18" s="68">
        <f t="shared" si="19"/>
        <v>-375</v>
      </c>
      <c r="DA18" s="65">
        <f t="shared" si="39"/>
        <v>0</v>
      </c>
      <c r="DB18" s="65">
        <f t="shared" si="39"/>
        <v>0</v>
      </c>
      <c r="DC18" s="65">
        <f t="shared" si="39"/>
        <v>0</v>
      </c>
      <c r="DD18" s="65">
        <f t="shared" si="39"/>
        <v>0</v>
      </c>
      <c r="DE18" s="65">
        <f t="shared" si="39"/>
        <v>0</v>
      </c>
      <c r="DF18" s="65">
        <f t="shared" si="39"/>
        <v>0</v>
      </c>
      <c r="DG18" s="65">
        <f t="shared" si="39"/>
        <v>0</v>
      </c>
      <c r="DH18" s="65">
        <f t="shared" si="39"/>
        <v>0</v>
      </c>
      <c r="DI18" s="65">
        <f t="shared" si="39"/>
        <v>0</v>
      </c>
      <c r="DJ18" s="65">
        <f t="shared" si="39"/>
        <v>0</v>
      </c>
      <c r="DK18" s="65">
        <f t="shared" si="40"/>
        <v>0</v>
      </c>
      <c r="DL18" s="65">
        <f t="shared" si="40"/>
        <v>0</v>
      </c>
      <c r="DM18" s="65">
        <f t="shared" si="40"/>
        <v>0</v>
      </c>
      <c r="DN18" s="65">
        <f t="shared" si="40"/>
        <v>0</v>
      </c>
      <c r="DO18" s="65">
        <f t="shared" si="40"/>
        <v>0</v>
      </c>
      <c r="DP18" s="65">
        <f t="shared" si="40"/>
        <v>0</v>
      </c>
      <c r="DQ18" s="65">
        <f t="shared" si="40"/>
        <v>0</v>
      </c>
      <c r="DR18" s="65">
        <f t="shared" si="40"/>
        <v>0</v>
      </c>
      <c r="DS18" s="65">
        <f t="shared" si="40"/>
        <v>0</v>
      </c>
      <c r="DT18" s="65">
        <f t="shared" si="40"/>
        <v>0</v>
      </c>
      <c r="DU18" s="65">
        <f t="shared" si="41"/>
        <v>0</v>
      </c>
      <c r="DV18" s="65">
        <f t="shared" si="41"/>
        <v>0</v>
      </c>
      <c r="DW18" s="65">
        <f t="shared" si="41"/>
        <v>0</v>
      </c>
      <c r="DX18" s="65">
        <f t="shared" si="41"/>
        <v>0</v>
      </c>
      <c r="DY18" s="65">
        <f t="shared" si="41"/>
        <v>250</v>
      </c>
      <c r="DZ18" s="65">
        <f t="shared" si="41"/>
        <v>250</v>
      </c>
      <c r="EA18" s="65">
        <f t="shared" si="41"/>
        <v>250</v>
      </c>
      <c r="EB18" s="65">
        <f t="shared" si="41"/>
        <v>250</v>
      </c>
      <c r="EC18" s="65">
        <f t="shared" si="41"/>
        <v>250</v>
      </c>
      <c r="ED18" s="65">
        <f t="shared" si="41"/>
        <v>250</v>
      </c>
      <c r="EE18" s="65">
        <f t="shared" si="42"/>
        <v>1000</v>
      </c>
      <c r="EF18" s="65">
        <f t="shared" si="42"/>
        <v>1000</v>
      </c>
      <c r="EG18" s="65">
        <f t="shared" si="42"/>
        <v>1000</v>
      </c>
      <c r="EH18" s="65">
        <f t="shared" si="42"/>
        <v>1000</v>
      </c>
      <c r="EI18" s="65">
        <f t="shared" si="42"/>
        <v>1000</v>
      </c>
      <c r="EJ18" s="65">
        <f t="shared" si="42"/>
        <v>1000</v>
      </c>
      <c r="EK18" s="65">
        <f t="shared" si="42"/>
        <v>1000</v>
      </c>
      <c r="EL18" s="65">
        <f t="shared" si="42"/>
        <v>1000</v>
      </c>
      <c r="EM18" s="65">
        <f t="shared" si="42"/>
        <v>1000</v>
      </c>
      <c r="EN18" s="65">
        <f t="shared" si="42"/>
        <v>1750</v>
      </c>
      <c r="EO18" s="65">
        <f t="shared" si="43"/>
        <v>1750</v>
      </c>
      <c r="EP18" s="65">
        <f t="shared" si="43"/>
        <v>1999.9999999999998</v>
      </c>
      <c r="EQ18" s="65">
        <f t="shared" si="43"/>
        <v>1999.9999999999998</v>
      </c>
      <c r="ER18" s="65">
        <f t="shared" si="43"/>
        <v>1999.9999999999998</v>
      </c>
      <c r="ES18" s="65">
        <f t="shared" si="43"/>
        <v>2125</v>
      </c>
      <c r="ET18" s="65">
        <f t="shared" si="43"/>
        <v>2125</v>
      </c>
      <c r="EU18" s="65">
        <f t="shared" si="43"/>
        <v>2125</v>
      </c>
      <c r="EV18" s="65">
        <f t="shared" si="43"/>
        <v>2125</v>
      </c>
      <c r="EW18" s="65">
        <f t="shared" si="43"/>
        <v>2125</v>
      </c>
      <c r="EX18" s="65">
        <f t="shared" si="43"/>
        <v>2125</v>
      </c>
      <c r="EY18" s="65">
        <f t="shared" si="43"/>
        <v>2125</v>
      </c>
      <c r="EZ18" s="65">
        <f t="shared" si="43"/>
        <v>2125</v>
      </c>
      <c r="FA18" s="68">
        <f t="shared" si="22"/>
        <v>-375</v>
      </c>
      <c r="FC18" s="65">
        <f t="shared" si="44"/>
        <v>0</v>
      </c>
      <c r="FD18" s="65">
        <f t="shared" si="44"/>
        <v>0</v>
      </c>
      <c r="FE18" s="65">
        <f t="shared" si="44"/>
        <v>0</v>
      </c>
      <c r="FF18" s="65">
        <f t="shared" si="44"/>
        <v>0</v>
      </c>
      <c r="FG18" s="65">
        <f t="shared" si="44"/>
        <v>0</v>
      </c>
      <c r="FH18" s="65">
        <f t="shared" si="44"/>
        <v>0</v>
      </c>
      <c r="FI18" s="65">
        <f t="shared" si="44"/>
        <v>0</v>
      </c>
      <c r="FJ18" s="65">
        <f t="shared" si="44"/>
        <v>0</v>
      </c>
      <c r="FK18" s="65">
        <f t="shared" si="44"/>
        <v>0</v>
      </c>
      <c r="FL18" s="65">
        <f t="shared" si="44"/>
        <v>0</v>
      </c>
      <c r="FM18" s="65">
        <f t="shared" si="45"/>
        <v>0</v>
      </c>
      <c r="FN18" s="65">
        <f t="shared" si="45"/>
        <v>0</v>
      </c>
      <c r="FO18" s="65">
        <f t="shared" si="45"/>
        <v>0</v>
      </c>
      <c r="FP18" s="65">
        <f t="shared" si="45"/>
        <v>0</v>
      </c>
      <c r="FQ18" s="65">
        <f t="shared" si="45"/>
        <v>0</v>
      </c>
      <c r="FR18" s="65">
        <f t="shared" si="45"/>
        <v>0</v>
      </c>
      <c r="FS18" s="65">
        <f t="shared" si="45"/>
        <v>0</v>
      </c>
      <c r="FT18" s="65">
        <f t="shared" si="45"/>
        <v>0</v>
      </c>
      <c r="FU18" s="65">
        <f t="shared" si="45"/>
        <v>0</v>
      </c>
      <c r="FV18" s="65">
        <f t="shared" si="45"/>
        <v>0</v>
      </c>
      <c r="FW18" s="65">
        <f t="shared" si="46"/>
        <v>0</v>
      </c>
      <c r="FX18" s="65">
        <f t="shared" si="46"/>
        <v>0</v>
      </c>
      <c r="FY18" s="65">
        <f t="shared" si="46"/>
        <v>0</v>
      </c>
      <c r="FZ18" s="65">
        <f t="shared" si="46"/>
        <v>0</v>
      </c>
      <c r="GA18" s="65">
        <f t="shared" si="46"/>
        <v>0</v>
      </c>
      <c r="GB18" s="65">
        <f t="shared" si="46"/>
        <v>0</v>
      </c>
      <c r="GC18" s="65">
        <f t="shared" si="46"/>
        <v>0</v>
      </c>
      <c r="GD18" s="65">
        <f t="shared" si="46"/>
        <v>0</v>
      </c>
      <c r="GE18" s="65">
        <f t="shared" si="46"/>
        <v>0</v>
      </c>
      <c r="GF18" s="65">
        <f t="shared" si="46"/>
        <v>0</v>
      </c>
      <c r="GG18" s="65">
        <f t="shared" si="47"/>
        <v>0</v>
      </c>
      <c r="GH18" s="65">
        <f t="shared" si="47"/>
        <v>0</v>
      </c>
      <c r="GI18" s="65">
        <f t="shared" si="47"/>
        <v>0</v>
      </c>
      <c r="GJ18" s="65">
        <f t="shared" si="47"/>
        <v>0</v>
      </c>
      <c r="GK18" s="65">
        <f t="shared" si="47"/>
        <v>0</v>
      </c>
      <c r="GL18" s="65">
        <f t="shared" si="47"/>
        <v>0</v>
      </c>
      <c r="GM18" s="65">
        <f t="shared" si="47"/>
        <v>0</v>
      </c>
      <c r="GN18" s="65">
        <f t="shared" si="47"/>
        <v>0</v>
      </c>
      <c r="GO18" s="65">
        <f t="shared" si="47"/>
        <v>0</v>
      </c>
      <c r="GP18" s="65">
        <f t="shared" si="47"/>
        <v>0</v>
      </c>
      <c r="GQ18" s="65">
        <f t="shared" si="48"/>
        <v>0</v>
      </c>
      <c r="GR18" s="65">
        <f t="shared" si="48"/>
        <v>0</v>
      </c>
      <c r="GS18" s="65">
        <f t="shared" si="48"/>
        <v>0</v>
      </c>
      <c r="GT18" s="65">
        <f t="shared" si="48"/>
        <v>0</v>
      </c>
      <c r="GU18" s="65">
        <f t="shared" si="48"/>
        <v>0</v>
      </c>
      <c r="GV18" s="65">
        <f t="shared" si="48"/>
        <v>0</v>
      </c>
      <c r="GW18" s="65">
        <f t="shared" si="48"/>
        <v>0</v>
      </c>
      <c r="GX18" s="65">
        <f t="shared" si="48"/>
        <v>0</v>
      </c>
      <c r="GY18" s="65">
        <f t="shared" si="48"/>
        <v>0</v>
      </c>
      <c r="GZ18" s="65">
        <f t="shared" si="48"/>
        <v>0</v>
      </c>
      <c r="HA18" s="65">
        <f t="shared" si="48"/>
        <v>0</v>
      </c>
      <c r="HB18" s="65">
        <f t="shared" si="48"/>
        <v>0</v>
      </c>
      <c r="HC18" s="68">
        <f t="shared" si="25"/>
        <v>0</v>
      </c>
    </row>
    <row r="19" spans="1:211" ht="35.25" customHeight="1" outlineLevel="1">
      <c r="A19" s="28" t="str">
        <f>IF(H19="",LEN(G19)-LEN(TRIM(G19)),"")</f>
        <v/>
      </c>
      <c r="B19" s="128" t="s">
        <v>97</v>
      </c>
      <c r="C19" s="24" t="s">
        <v>127</v>
      </c>
      <c r="D19" s="24" t="s">
        <v>127</v>
      </c>
      <c r="E19" s="24" t="s">
        <v>127</v>
      </c>
      <c r="F19" s="112" t="s">
        <v>106</v>
      </c>
      <c r="G19" s="112" t="s">
        <v>107</v>
      </c>
      <c r="H19" s="112" t="s">
        <v>108</v>
      </c>
      <c r="I19" s="138" t="s">
        <v>116</v>
      </c>
      <c r="J19" s="131" t="s">
        <v>109</v>
      </c>
      <c r="K19" s="116" t="s">
        <v>115</v>
      </c>
      <c r="L19" s="134">
        <f>N19/$N$14</f>
        <v>0.26315789473684209</v>
      </c>
      <c r="M19" s="116" t="s">
        <v>84</v>
      </c>
      <c r="N19" s="119">
        <v>200000</v>
      </c>
      <c r="O19" s="119">
        <f t="shared" si="49"/>
        <v>0</v>
      </c>
      <c r="P19" s="119">
        <f>$N19*R19</f>
        <v>0</v>
      </c>
      <c r="Q19" s="107">
        <f>IF(U19&lt;=$G$2,VLOOKUP($M19,$G$5:$W$7,3,FALSE),0)+IF(Y19&lt;=$G$2,VLOOKUP($M19,$G$5:$W$7,5,FALSE),0)+IF(AC19&lt;=$G$2,VLOOKUP($M19,$G$5:$W$7,7,FALSE),0)+IF(AG19&lt;=$G$2,VLOOKUP($M19,$G$5:$W$7,9,FALSE),0)+IF(AO19&lt;=$G$2,VLOOKUP($M19,$G$5:$W$7,11,FALSE),0)+IF(AK19&lt;=$G$2,VLOOKUP($M19,$G$5:$W$7,13,FALSE),0)+IF(AS19&lt;=$G$2,VLOOKUP($M19,$G$5:$W$7,15,FALSE),0)</f>
        <v>0</v>
      </c>
      <c r="R19" s="22">
        <f>IF(W19&lt;=$G$2,VLOOKUP($M19,$G$5:$U$7,3,FALSE),0)+IF(AA19&lt;=$G$2,VLOOKUP($M19,$G$5:$U$7,5,FALSE),0)+IF(AE19&lt;=$G$2,VLOOKUP($M19,$G$5:$U$7,7,FALSE),0)+IF(AI19&lt;=$G$2,VLOOKUP($M19,$G$5:$U$7,9,FALSE),0)+IF(AM19&lt;=$G$2,VLOOKUP($M19,$G$5:$U$7,11,FALSE),0)+IF(AQ19&lt;=$G$2,VLOOKUP($M19,$G$5:$U$7,13,FALSE),0)+IF(AU19&lt;=$G$2,VLOOKUP($M19,$G$5:$U$7,15,FALSE),0)</f>
        <v>0</v>
      </c>
      <c r="S19" s="32">
        <f t="shared" si="50"/>
        <v>0</v>
      </c>
      <c r="T19" s="35" t="s">
        <v>135</v>
      </c>
      <c r="U19" s="23">
        <v>44516</v>
      </c>
      <c r="V19" s="23">
        <v>44516</v>
      </c>
      <c r="W19" s="36" t="s">
        <v>44</v>
      </c>
      <c r="X19" s="38" t="s">
        <v>136</v>
      </c>
      <c r="Y19" s="23">
        <v>44608</v>
      </c>
      <c r="Z19" s="23">
        <v>44608</v>
      </c>
      <c r="AA19" s="36" t="s">
        <v>44</v>
      </c>
      <c r="AB19" s="38" t="s">
        <v>137</v>
      </c>
      <c r="AC19" s="23">
        <f>Y19+120</f>
        <v>44728</v>
      </c>
      <c r="AD19" s="23">
        <f t="shared" si="51"/>
        <v>44728</v>
      </c>
      <c r="AE19" s="36" t="s">
        <v>44</v>
      </c>
      <c r="AF19" s="62" t="s">
        <v>138</v>
      </c>
      <c r="AG19" s="130">
        <f t="shared" si="52"/>
        <v>44748</v>
      </c>
      <c r="AH19" s="130">
        <f t="shared" si="53"/>
        <v>44748</v>
      </c>
      <c r="AI19" s="36" t="s">
        <v>44</v>
      </c>
      <c r="AJ19" s="63" t="s">
        <v>139</v>
      </c>
      <c r="AK19" s="130">
        <f t="shared" si="54"/>
        <v>44753</v>
      </c>
      <c r="AL19" s="130">
        <f t="shared" si="55"/>
        <v>44753</v>
      </c>
      <c r="AM19" s="36" t="s">
        <v>44</v>
      </c>
      <c r="AN19" s="63" t="s">
        <v>140</v>
      </c>
      <c r="AO19" s="130">
        <f t="shared" si="56"/>
        <v>44763</v>
      </c>
      <c r="AP19" s="130">
        <f t="shared" si="57"/>
        <v>44763</v>
      </c>
      <c r="AQ19" s="36" t="s">
        <v>44</v>
      </c>
      <c r="AR19" s="63" t="s">
        <v>142</v>
      </c>
      <c r="AS19" s="130">
        <f t="shared" si="58"/>
        <v>44763</v>
      </c>
      <c r="AT19" s="130">
        <f t="shared" si="59"/>
        <v>44763</v>
      </c>
      <c r="AU19" s="36" t="s">
        <v>44</v>
      </c>
      <c r="AW19" s="5">
        <f t="shared" si="26"/>
        <v>7</v>
      </c>
      <c r="AX19" s="65">
        <f t="shared" si="34"/>
        <v>0</v>
      </c>
      <c r="AY19" s="65">
        <f t="shared" si="34"/>
        <v>0</v>
      </c>
      <c r="AZ19" s="65">
        <f t="shared" si="34"/>
        <v>0</v>
      </c>
      <c r="BA19" s="65">
        <f t="shared" si="34"/>
        <v>0</v>
      </c>
      <c r="BB19" s="65">
        <f t="shared" si="34"/>
        <v>0</v>
      </c>
      <c r="BC19" s="65">
        <f t="shared" si="34"/>
        <v>0</v>
      </c>
      <c r="BD19" s="65">
        <f t="shared" si="34"/>
        <v>0</v>
      </c>
      <c r="BE19" s="65">
        <f t="shared" si="34"/>
        <v>0</v>
      </c>
      <c r="BF19" s="65">
        <f t="shared" si="34"/>
        <v>0</v>
      </c>
      <c r="BG19" s="65">
        <f t="shared" si="34"/>
        <v>0</v>
      </c>
      <c r="BH19" s="65">
        <f t="shared" si="35"/>
        <v>0</v>
      </c>
      <c r="BI19" s="65">
        <f t="shared" si="35"/>
        <v>0</v>
      </c>
      <c r="BJ19" s="65">
        <f t="shared" si="35"/>
        <v>0</v>
      </c>
      <c r="BK19" s="65">
        <f t="shared" si="35"/>
        <v>0</v>
      </c>
      <c r="BL19" s="65">
        <f t="shared" si="35"/>
        <v>0</v>
      </c>
      <c r="BM19" s="65">
        <f t="shared" si="35"/>
        <v>0</v>
      </c>
      <c r="BN19" s="65">
        <f t="shared" si="35"/>
        <v>0</v>
      </c>
      <c r="BO19" s="65">
        <f t="shared" si="35"/>
        <v>0</v>
      </c>
      <c r="BP19" s="65">
        <f t="shared" si="35"/>
        <v>0</v>
      </c>
      <c r="BQ19" s="65">
        <f t="shared" si="35"/>
        <v>0</v>
      </c>
      <c r="BR19" s="65">
        <f t="shared" si="36"/>
        <v>0</v>
      </c>
      <c r="BS19" s="65">
        <f t="shared" si="36"/>
        <v>0</v>
      </c>
      <c r="BT19" s="65">
        <f t="shared" si="36"/>
        <v>0</v>
      </c>
      <c r="BU19" s="65">
        <f t="shared" si="36"/>
        <v>0</v>
      </c>
      <c r="BV19" s="65">
        <f t="shared" si="36"/>
        <v>20000</v>
      </c>
      <c r="BW19" s="65">
        <f t="shared" si="36"/>
        <v>20000</v>
      </c>
      <c r="BX19" s="65">
        <f t="shared" si="36"/>
        <v>20000</v>
      </c>
      <c r="BY19" s="65">
        <f t="shared" si="36"/>
        <v>20000</v>
      </c>
      <c r="BZ19" s="65">
        <f t="shared" si="36"/>
        <v>20000</v>
      </c>
      <c r="CA19" s="65">
        <f t="shared" si="36"/>
        <v>20000</v>
      </c>
      <c r="CB19" s="65">
        <f t="shared" si="37"/>
        <v>20000</v>
      </c>
      <c r="CC19" s="65">
        <f t="shared" si="37"/>
        <v>20000</v>
      </c>
      <c r="CD19" s="65">
        <f t="shared" si="37"/>
        <v>20000</v>
      </c>
      <c r="CE19" s="65">
        <f t="shared" si="37"/>
        <v>20000</v>
      </c>
      <c r="CF19" s="65">
        <f t="shared" si="37"/>
        <v>20000</v>
      </c>
      <c r="CG19" s="65">
        <f t="shared" si="37"/>
        <v>20000</v>
      </c>
      <c r="CH19" s="65">
        <f t="shared" si="37"/>
        <v>20000</v>
      </c>
      <c r="CI19" s="65">
        <f t="shared" si="37"/>
        <v>80000</v>
      </c>
      <c r="CJ19" s="65">
        <f t="shared" si="37"/>
        <v>80000</v>
      </c>
      <c r="CK19" s="65">
        <f t="shared" si="37"/>
        <v>80000</v>
      </c>
      <c r="CL19" s="65">
        <f t="shared" si="38"/>
        <v>80000</v>
      </c>
      <c r="CM19" s="65">
        <f t="shared" si="38"/>
        <v>80000</v>
      </c>
      <c r="CN19" s="65">
        <f t="shared" si="38"/>
        <v>80000</v>
      </c>
      <c r="CO19" s="65">
        <f t="shared" si="38"/>
        <v>80000</v>
      </c>
      <c r="CP19" s="65">
        <f t="shared" si="38"/>
        <v>80000</v>
      </c>
      <c r="CQ19" s="65">
        <f t="shared" si="38"/>
        <v>80000</v>
      </c>
      <c r="CR19" s="65">
        <f t="shared" si="38"/>
        <v>80000</v>
      </c>
      <c r="CS19" s="65">
        <f t="shared" si="38"/>
        <v>80000</v>
      </c>
      <c r="CT19" s="65">
        <f t="shared" si="38"/>
        <v>80000</v>
      </c>
      <c r="CU19" s="65">
        <f t="shared" si="38"/>
        <v>80000</v>
      </c>
      <c r="CV19" s="65">
        <f t="shared" si="38"/>
        <v>80000</v>
      </c>
      <c r="CW19" s="65">
        <f t="shared" si="38"/>
        <v>80000</v>
      </c>
      <c r="CX19" s="68">
        <f t="shared" si="19"/>
        <v>-120000</v>
      </c>
      <c r="DA19" s="65">
        <f t="shared" si="39"/>
        <v>0</v>
      </c>
      <c r="DB19" s="65">
        <f t="shared" si="39"/>
        <v>0</v>
      </c>
      <c r="DC19" s="65">
        <f t="shared" si="39"/>
        <v>0</v>
      </c>
      <c r="DD19" s="65">
        <f t="shared" si="39"/>
        <v>0</v>
      </c>
      <c r="DE19" s="65">
        <f t="shared" si="39"/>
        <v>0</v>
      </c>
      <c r="DF19" s="65">
        <f t="shared" si="39"/>
        <v>0</v>
      </c>
      <c r="DG19" s="65">
        <f t="shared" si="39"/>
        <v>0</v>
      </c>
      <c r="DH19" s="65">
        <f t="shared" si="39"/>
        <v>0</v>
      </c>
      <c r="DI19" s="65">
        <f t="shared" si="39"/>
        <v>0</v>
      </c>
      <c r="DJ19" s="65">
        <f t="shared" si="39"/>
        <v>0</v>
      </c>
      <c r="DK19" s="65">
        <f t="shared" si="40"/>
        <v>0</v>
      </c>
      <c r="DL19" s="65">
        <f t="shared" si="40"/>
        <v>0</v>
      </c>
      <c r="DM19" s="65">
        <f t="shared" si="40"/>
        <v>0</v>
      </c>
      <c r="DN19" s="65">
        <f t="shared" si="40"/>
        <v>0</v>
      </c>
      <c r="DO19" s="65">
        <f t="shared" si="40"/>
        <v>0</v>
      </c>
      <c r="DP19" s="65">
        <f t="shared" si="40"/>
        <v>0</v>
      </c>
      <c r="DQ19" s="65">
        <f t="shared" si="40"/>
        <v>0</v>
      </c>
      <c r="DR19" s="65">
        <f t="shared" si="40"/>
        <v>0</v>
      </c>
      <c r="DS19" s="65">
        <f t="shared" si="40"/>
        <v>0</v>
      </c>
      <c r="DT19" s="65">
        <f t="shared" si="40"/>
        <v>0</v>
      </c>
      <c r="DU19" s="65">
        <f t="shared" si="41"/>
        <v>0</v>
      </c>
      <c r="DV19" s="65">
        <f t="shared" si="41"/>
        <v>0</v>
      </c>
      <c r="DW19" s="65">
        <f t="shared" si="41"/>
        <v>0</v>
      </c>
      <c r="DX19" s="65">
        <f t="shared" si="41"/>
        <v>0</v>
      </c>
      <c r="DY19" s="65">
        <f t="shared" si="41"/>
        <v>20000</v>
      </c>
      <c r="DZ19" s="65">
        <f t="shared" si="41"/>
        <v>20000</v>
      </c>
      <c r="EA19" s="65">
        <f t="shared" si="41"/>
        <v>20000</v>
      </c>
      <c r="EB19" s="65">
        <f t="shared" si="41"/>
        <v>20000</v>
      </c>
      <c r="EC19" s="65">
        <f t="shared" si="41"/>
        <v>20000</v>
      </c>
      <c r="ED19" s="65">
        <f t="shared" si="41"/>
        <v>20000</v>
      </c>
      <c r="EE19" s="65">
        <f t="shared" si="42"/>
        <v>20000</v>
      </c>
      <c r="EF19" s="65">
        <f t="shared" si="42"/>
        <v>20000</v>
      </c>
      <c r="EG19" s="65">
        <f t="shared" si="42"/>
        <v>20000</v>
      </c>
      <c r="EH19" s="65">
        <f t="shared" si="42"/>
        <v>20000</v>
      </c>
      <c r="EI19" s="65">
        <f t="shared" si="42"/>
        <v>20000</v>
      </c>
      <c r="EJ19" s="65">
        <f t="shared" si="42"/>
        <v>20000</v>
      </c>
      <c r="EK19" s="65">
        <f t="shared" si="42"/>
        <v>20000</v>
      </c>
      <c r="EL19" s="65">
        <f t="shared" si="42"/>
        <v>80000</v>
      </c>
      <c r="EM19" s="65">
        <f t="shared" si="42"/>
        <v>80000</v>
      </c>
      <c r="EN19" s="65">
        <f t="shared" si="42"/>
        <v>80000</v>
      </c>
      <c r="EO19" s="65">
        <f t="shared" si="43"/>
        <v>80000</v>
      </c>
      <c r="EP19" s="65">
        <f t="shared" si="43"/>
        <v>80000</v>
      </c>
      <c r="EQ19" s="65">
        <f t="shared" si="43"/>
        <v>80000</v>
      </c>
      <c r="ER19" s="65">
        <f t="shared" si="43"/>
        <v>80000</v>
      </c>
      <c r="ES19" s="65">
        <f t="shared" si="43"/>
        <v>80000</v>
      </c>
      <c r="ET19" s="65">
        <f t="shared" si="43"/>
        <v>80000</v>
      </c>
      <c r="EU19" s="65">
        <f t="shared" si="43"/>
        <v>80000</v>
      </c>
      <c r="EV19" s="65">
        <f t="shared" si="43"/>
        <v>80000</v>
      </c>
      <c r="EW19" s="65">
        <f t="shared" si="43"/>
        <v>80000</v>
      </c>
      <c r="EX19" s="65">
        <f t="shared" si="43"/>
        <v>80000</v>
      </c>
      <c r="EY19" s="65">
        <f t="shared" si="43"/>
        <v>80000</v>
      </c>
      <c r="EZ19" s="65">
        <f t="shared" si="43"/>
        <v>80000</v>
      </c>
      <c r="FA19" s="68">
        <f t="shared" si="22"/>
        <v>-120000</v>
      </c>
      <c r="FC19" s="65">
        <f t="shared" si="44"/>
        <v>0</v>
      </c>
      <c r="FD19" s="65">
        <f t="shared" si="44"/>
        <v>0</v>
      </c>
      <c r="FE19" s="65">
        <f t="shared" si="44"/>
        <v>0</v>
      </c>
      <c r="FF19" s="65">
        <f t="shared" si="44"/>
        <v>0</v>
      </c>
      <c r="FG19" s="65">
        <f t="shared" si="44"/>
        <v>0</v>
      </c>
      <c r="FH19" s="65">
        <f t="shared" si="44"/>
        <v>0</v>
      </c>
      <c r="FI19" s="65">
        <f t="shared" si="44"/>
        <v>0</v>
      </c>
      <c r="FJ19" s="65">
        <f t="shared" si="44"/>
        <v>0</v>
      </c>
      <c r="FK19" s="65">
        <f t="shared" si="44"/>
        <v>0</v>
      </c>
      <c r="FL19" s="65">
        <f t="shared" si="44"/>
        <v>0</v>
      </c>
      <c r="FM19" s="65">
        <f t="shared" si="45"/>
        <v>0</v>
      </c>
      <c r="FN19" s="65">
        <f t="shared" si="45"/>
        <v>0</v>
      </c>
      <c r="FO19" s="65">
        <f t="shared" si="45"/>
        <v>0</v>
      </c>
      <c r="FP19" s="65">
        <f t="shared" si="45"/>
        <v>0</v>
      </c>
      <c r="FQ19" s="65">
        <f t="shared" si="45"/>
        <v>0</v>
      </c>
      <c r="FR19" s="65">
        <f t="shared" si="45"/>
        <v>0</v>
      </c>
      <c r="FS19" s="65">
        <f t="shared" si="45"/>
        <v>0</v>
      </c>
      <c r="FT19" s="65">
        <f t="shared" si="45"/>
        <v>0</v>
      </c>
      <c r="FU19" s="65">
        <f t="shared" si="45"/>
        <v>0</v>
      </c>
      <c r="FV19" s="65">
        <f t="shared" si="45"/>
        <v>0</v>
      </c>
      <c r="FW19" s="65">
        <f t="shared" si="46"/>
        <v>0</v>
      </c>
      <c r="FX19" s="65">
        <f t="shared" si="46"/>
        <v>0</v>
      </c>
      <c r="FY19" s="65">
        <f t="shared" si="46"/>
        <v>0</v>
      </c>
      <c r="FZ19" s="65">
        <f t="shared" si="46"/>
        <v>0</v>
      </c>
      <c r="GA19" s="65">
        <f t="shared" si="46"/>
        <v>0</v>
      </c>
      <c r="GB19" s="65">
        <f t="shared" si="46"/>
        <v>0</v>
      </c>
      <c r="GC19" s="65">
        <f t="shared" si="46"/>
        <v>0</v>
      </c>
      <c r="GD19" s="65">
        <f t="shared" si="46"/>
        <v>0</v>
      </c>
      <c r="GE19" s="65">
        <f t="shared" si="46"/>
        <v>0</v>
      </c>
      <c r="GF19" s="65">
        <f t="shared" si="46"/>
        <v>0</v>
      </c>
      <c r="GG19" s="65">
        <f t="shared" si="47"/>
        <v>0</v>
      </c>
      <c r="GH19" s="65">
        <f t="shared" si="47"/>
        <v>0</v>
      </c>
      <c r="GI19" s="65">
        <f t="shared" si="47"/>
        <v>0</v>
      </c>
      <c r="GJ19" s="65">
        <f t="shared" si="47"/>
        <v>0</v>
      </c>
      <c r="GK19" s="65">
        <f t="shared" si="47"/>
        <v>0</v>
      </c>
      <c r="GL19" s="65">
        <f t="shared" si="47"/>
        <v>0</v>
      </c>
      <c r="GM19" s="65">
        <f t="shared" si="47"/>
        <v>0</v>
      </c>
      <c r="GN19" s="65">
        <f t="shared" si="47"/>
        <v>0</v>
      </c>
      <c r="GO19" s="65">
        <f t="shared" si="47"/>
        <v>0</v>
      </c>
      <c r="GP19" s="65">
        <f t="shared" si="47"/>
        <v>0</v>
      </c>
      <c r="GQ19" s="65">
        <f t="shared" si="48"/>
        <v>0</v>
      </c>
      <c r="GR19" s="65">
        <f t="shared" si="48"/>
        <v>0</v>
      </c>
      <c r="GS19" s="65">
        <f t="shared" si="48"/>
        <v>0</v>
      </c>
      <c r="GT19" s="65">
        <f t="shared" si="48"/>
        <v>0</v>
      </c>
      <c r="GU19" s="65">
        <f t="shared" si="48"/>
        <v>0</v>
      </c>
      <c r="GV19" s="65">
        <f t="shared" si="48"/>
        <v>0</v>
      </c>
      <c r="GW19" s="65">
        <f t="shared" si="48"/>
        <v>0</v>
      </c>
      <c r="GX19" s="65">
        <f t="shared" si="48"/>
        <v>0</v>
      </c>
      <c r="GY19" s="65">
        <f t="shared" si="48"/>
        <v>0</v>
      </c>
      <c r="GZ19" s="65">
        <f t="shared" si="48"/>
        <v>0</v>
      </c>
      <c r="HA19" s="65">
        <f t="shared" si="48"/>
        <v>0</v>
      </c>
      <c r="HB19" s="65">
        <f t="shared" si="48"/>
        <v>0</v>
      </c>
      <c r="HC19" s="68">
        <f t="shared" si="25"/>
        <v>0</v>
      </c>
    </row>
    <row r="20" spans="1:211" s="58" customFormat="1" ht="18.75">
      <c r="A20" s="57"/>
      <c r="B20" s="47"/>
      <c r="C20" s="48" t="s">
        <v>92</v>
      </c>
      <c r="D20" s="48"/>
      <c r="E20" s="48"/>
      <c r="F20" s="48"/>
      <c r="G20" s="59"/>
      <c r="H20" s="49"/>
      <c r="I20" s="49"/>
      <c r="J20" s="114"/>
      <c r="K20" s="114"/>
      <c r="L20" s="133"/>
      <c r="M20" s="50"/>
      <c r="N20" s="136">
        <f>SUBTOTAL(9,N21:N24)</f>
        <v>205000</v>
      </c>
      <c r="O20" s="136">
        <f>SUBTOTAL(9,O21:O24)</f>
        <v>0</v>
      </c>
      <c r="P20" s="136">
        <f>SUBTOTAL(9,P21:P24)</f>
        <v>0</v>
      </c>
      <c r="Q20" s="106">
        <f>O20/N20</f>
        <v>0</v>
      </c>
      <c r="R20" s="51">
        <f>P20/N20</f>
        <v>0</v>
      </c>
      <c r="S20" s="52">
        <f>R20-Q20</f>
        <v>0</v>
      </c>
      <c r="T20" s="53"/>
      <c r="U20" s="54"/>
      <c r="V20" s="54"/>
      <c r="W20" s="55"/>
      <c r="X20" s="56"/>
      <c r="Y20" s="54"/>
      <c r="Z20" s="54"/>
      <c r="AA20" s="55"/>
      <c r="AB20" s="56"/>
      <c r="AC20" s="54"/>
      <c r="AD20" s="54"/>
      <c r="AE20" s="55"/>
      <c r="AF20" s="61"/>
      <c r="AG20" s="54"/>
      <c r="AH20" s="54"/>
      <c r="AI20" s="55"/>
      <c r="AJ20" s="61"/>
      <c r="AK20" s="54"/>
      <c r="AL20" s="54"/>
      <c r="AM20" s="55"/>
      <c r="AN20" s="61"/>
      <c r="AO20" s="54"/>
      <c r="AP20" s="54"/>
      <c r="AQ20" s="55"/>
      <c r="AR20" s="61"/>
      <c r="AS20" s="54"/>
      <c r="AT20" s="54"/>
      <c r="AU20" s="55"/>
      <c r="AW20" s="5">
        <f t="shared" si="26"/>
        <v>8</v>
      </c>
      <c r="AX20" s="64">
        <f t="shared" ref="AX20:CC20" si="60">SUBTOTAL(9,AX21:AX24)</f>
        <v>0</v>
      </c>
      <c r="AY20" s="64">
        <f t="shared" si="60"/>
        <v>0</v>
      </c>
      <c r="AZ20" s="64">
        <f t="shared" si="60"/>
        <v>0</v>
      </c>
      <c r="BA20" s="64">
        <f t="shared" si="60"/>
        <v>0</v>
      </c>
      <c r="BB20" s="64">
        <f t="shared" si="60"/>
        <v>0</v>
      </c>
      <c r="BC20" s="64">
        <f t="shared" si="60"/>
        <v>0</v>
      </c>
      <c r="BD20" s="64">
        <f t="shared" si="60"/>
        <v>0</v>
      </c>
      <c r="BE20" s="64">
        <f t="shared" si="60"/>
        <v>0</v>
      </c>
      <c r="BF20" s="64">
        <f t="shared" si="60"/>
        <v>0</v>
      </c>
      <c r="BG20" s="64">
        <f t="shared" si="60"/>
        <v>0</v>
      </c>
      <c r="BH20" s="64">
        <f t="shared" si="60"/>
        <v>0</v>
      </c>
      <c r="BI20" s="64">
        <f t="shared" si="60"/>
        <v>0</v>
      </c>
      <c r="BJ20" s="64">
        <f t="shared" si="60"/>
        <v>0</v>
      </c>
      <c r="BK20" s="64">
        <f t="shared" si="60"/>
        <v>0</v>
      </c>
      <c r="BL20" s="64">
        <f t="shared" si="60"/>
        <v>0</v>
      </c>
      <c r="BM20" s="64">
        <f t="shared" si="60"/>
        <v>0</v>
      </c>
      <c r="BN20" s="64">
        <f t="shared" si="60"/>
        <v>0</v>
      </c>
      <c r="BO20" s="64">
        <f t="shared" si="60"/>
        <v>0</v>
      </c>
      <c r="BP20" s="64">
        <f t="shared" si="60"/>
        <v>0</v>
      </c>
      <c r="BQ20" s="64">
        <f t="shared" si="60"/>
        <v>0</v>
      </c>
      <c r="BR20" s="64">
        <f t="shared" si="60"/>
        <v>0</v>
      </c>
      <c r="BS20" s="64">
        <f t="shared" si="60"/>
        <v>0</v>
      </c>
      <c r="BT20" s="64">
        <f t="shared" si="60"/>
        <v>0</v>
      </c>
      <c r="BU20" s="64">
        <f t="shared" si="60"/>
        <v>0</v>
      </c>
      <c r="BV20" s="64">
        <f t="shared" si="60"/>
        <v>20500</v>
      </c>
      <c r="BW20" s="64">
        <f t="shared" si="60"/>
        <v>20500</v>
      </c>
      <c r="BX20" s="64">
        <f t="shared" si="60"/>
        <v>20500</v>
      </c>
      <c r="BY20" s="64">
        <f t="shared" si="60"/>
        <v>20500</v>
      </c>
      <c r="BZ20" s="64">
        <f t="shared" si="60"/>
        <v>82000</v>
      </c>
      <c r="CA20" s="64">
        <f t="shared" si="60"/>
        <v>82000</v>
      </c>
      <c r="CB20" s="64">
        <f t="shared" si="60"/>
        <v>82000</v>
      </c>
      <c r="CC20" s="64">
        <f t="shared" si="60"/>
        <v>82000</v>
      </c>
      <c r="CD20" s="64">
        <f t="shared" ref="CD20:CW20" si="61">SUBTOTAL(9,CD21:CD24)</f>
        <v>82000</v>
      </c>
      <c r="CE20" s="64">
        <f t="shared" si="61"/>
        <v>82000</v>
      </c>
      <c r="CF20" s="64">
        <f t="shared" si="61"/>
        <v>143500</v>
      </c>
      <c r="CG20" s="64">
        <f t="shared" si="61"/>
        <v>164000</v>
      </c>
      <c r="CH20" s="64">
        <f t="shared" si="61"/>
        <v>164000</v>
      </c>
      <c r="CI20" s="64">
        <f t="shared" si="61"/>
        <v>174250</v>
      </c>
      <c r="CJ20" s="64">
        <f t="shared" si="61"/>
        <v>174250</v>
      </c>
      <c r="CK20" s="64">
        <f t="shared" si="61"/>
        <v>174250</v>
      </c>
      <c r="CL20" s="64">
        <f t="shared" si="61"/>
        <v>174250</v>
      </c>
      <c r="CM20" s="64">
        <f t="shared" si="61"/>
        <v>174250</v>
      </c>
      <c r="CN20" s="64">
        <f t="shared" si="61"/>
        <v>174250</v>
      </c>
      <c r="CO20" s="64">
        <f t="shared" si="61"/>
        <v>174250</v>
      </c>
      <c r="CP20" s="64">
        <f t="shared" si="61"/>
        <v>174250</v>
      </c>
      <c r="CQ20" s="64">
        <f t="shared" si="61"/>
        <v>174250</v>
      </c>
      <c r="CR20" s="64">
        <f t="shared" si="61"/>
        <v>174250</v>
      </c>
      <c r="CS20" s="64">
        <f t="shared" si="61"/>
        <v>174250</v>
      </c>
      <c r="CT20" s="64">
        <f t="shared" si="61"/>
        <v>174250</v>
      </c>
      <c r="CU20" s="64">
        <f t="shared" si="61"/>
        <v>174250</v>
      </c>
      <c r="CV20" s="64">
        <f t="shared" si="61"/>
        <v>174250</v>
      </c>
      <c r="CW20" s="64">
        <f t="shared" si="61"/>
        <v>174250</v>
      </c>
      <c r="CX20" s="68">
        <f t="shared" si="19"/>
        <v>-30750</v>
      </c>
      <c r="DA20" s="64">
        <f t="shared" ref="DA20:EF20" si="62">SUBTOTAL(9,DA21:DA24)</f>
        <v>0</v>
      </c>
      <c r="DB20" s="64">
        <f t="shared" si="62"/>
        <v>0</v>
      </c>
      <c r="DC20" s="64">
        <f t="shared" si="62"/>
        <v>0</v>
      </c>
      <c r="DD20" s="64">
        <f t="shared" si="62"/>
        <v>0</v>
      </c>
      <c r="DE20" s="64">
        <f t="shared" si="62"/>
        <v>0</v>
      </c>
      <c r="DF20" s="64">
        <f t="shared" si="62"/>
        <v>0</v>
      </c>
      <c r="DG20" s="64">
        <f t="shared" si="62"/>
        <v>0</v>
      </c>
      <c r="DH20" s="64">
        <f t="shared" si="62"/>
        <v>0</v>
      </c>
      <c r="DI20" s="64">
        <f t="shared" si="62"/>
        <v>0</v>
      </c>
      <c r="DJ20" s="64">
        <f t="shared" si="62"/>
        <v>0</v>
      </c>
      <c r="DK20" s="64">
        <f t="shared" si="62"/>
        <v>0</v>
      </c>
      <c r="DL20" s="64">
        <f t="shared" si="62"/>
        <v>0</v>
      </c>
      <c r="DM20" s="64">
        <f t="shared" si="62"/>
        <v>0</v>
      </c>
      <c r="DN20" s="64">
        <f t="shared" si="62"/>
        <v>0</v>
      </c>
      <c r="DO20" s="64">
        <f t="shared" si="62"/>
        <v>0</v>
      </c>
      <c r="DP20" s="64">
        <f t="shared" si="62"/>
        <v>0</v>
      </c>
      <c r="DQ20" s="64">
        <f t="shared" si="62"/>
        <v>0</v>
      </c>
      <c r="DR20" s="64">
        <f t="shared" si="62"/>
        <v>0</v>
      </c>
      <c r="DS20" s="64">
        <f t="shared" si="62"/>
        <v>0</v>
      </c>
      <c r="DT20" s="64">
        <f t="shared" si="62"/>
        <v>0</v>
      </c>
      <c r="DU20" s="64">
        <f t="shared" si="62"/>
        <v>0</v>
      </c>
      <c r="DV20" s="64">
        <f t="shared" si="62"/>
        <v>0</v>
      </c>
      <c r="DW20" s="64">
        <f t="shared" si="62"/>
        <v>0</v>
      </c>
      <c r="DX20" s="64">
        <f t="shared" si="62"/>
        <v>0</v>
      </c>
      <c r="DY20" s="64">
        <f t="shared" si="62"/>
        <v>20500</v>
      </c>
      <c r="DZ20" s="64">
        <f t="shared" si="62"/>
        <v>20500</v>
      </c>
      <c r="EA20" s="64">
        <f t="shared" si="62"/>
        <v>20500</v>
      </c>
      <c r="EB20" s="64">
        <f t="shared" si="62"/>
        <v>20500</v>
      </c>
      <c r="EC20" s="64">
        <f t="shared" si="62"/>
        <v>82000</v>
      </c>
      <c r="ED20" s="64">
        <f t="shared" si="62"/>
        <v>82000</v>
      </c>
      <c r="EE20" s="64">
        <f t="shared" si="62"/>
        <v>82000</v>
      </c>
      <c r="EF20" s="64">
        <f t="shared" si="62"/>
        <v>82000</v>
      </c>
      <c r="EG20" s="64">
        <f t="shared" ref="EG20:EZ20" si="63">SUBTOTAL(9,EG21:EG24)</f>
        <v>82000</v>
      </c>
      <c r="EH20" s="64">
        <f t="shared" si="63"/>
        <v>82000</v>
      </c>
      <c r="EI20" s="64">
        <f t="shared" si="63"/>
        <v>143500</v>
      </c>
      <c r="EJ20" s="64">
        <f t="shared" si="63"/>
        <v>164000</v>
      </c>
      <c r="EK20" s="64">
        <f t="shared" si="63"/>
        <v>164000</v>
      </c>
      <c r="EL20" s="64">
        <f t="shared" si="63"/>
        <v>174250</v>
      </c>
      <c r="EM20" s="64">
        <f t="shared" si="63"/>
        <v>174250</v>
      </c>
      <c r="EN20" s="64">
        <f t="shared" si="63"/>
        <v>174250</v>
      </c>
      <c r="EO20" s="64">
        <f t="shared" si="63"/>
        <v>174250</v>
      </c>
      <c r="EP20" s="64">
        <f t="shared" si="63"/>
        <v>174250</v>
      </c>
      <c r="EQ20" s="64">
        <f t="shared" si="63"/>
        <v>174250</v>
      </c>
      <c r="ER20" s="64">
        <f t="shared" si="63"/>
        <v>174250</v>
      </c>
      <c r="ES20" s="64">
        <f t="shared" si="63"/>
        <v>174250</v>
      </c>
      <c r="ET20" s="64">
        <f t="shared" si="63"/>
        <v>174250</v>
      </c>
      <c r="EU20" s="64">
        <f t="shared" si="63"/>
        <v>174250</v>
      </c>
      <c r="EV20" s="64">
        <f t="shared" si="63"/>
        <v>174250</v>
      </c>
      <c r="EW20" s="64">
        <f t="shared" si="63"/>
        <v>174250</v>
      </c>
      <c r="EX20" s="64">
        <f t="shared" si="63"/>
        <v>174250</v>
      </c>
      <c r="EY20" s="64">
        <f t="shared" si="63"/>
        <v>174250</v>
      </c>
      <c r="EZ20" s="64">
        <f t="shared" si="63"/>
        <v>174250</v>
      </c>
      <c r="FA20" s="68">
        <f t="shared" si="22"/>
        <v>-30750</v>
      </c>
      <c r="FC20" s="64">
        <f t="shared" ref="FC20:GH20" si="64">SUBTOTAL(9,FC21:FC24)</f>
        <v>0</v>
      </c>
      <c r="FD20" s="64">
        <f t="shared" si="64"/>
        <v>0</v>
      </c>
      <c r="FE20" s="64">
        <f t="shared" si="64"/>
        <v>0</v>
      </c>
      <c r="FF20" s="64">
        <f t="shared" si="64"/>
        <v>0</v>
      </c>
      <c r="FG20" s="64">
        <f t="shared" si="64"/>
        <v>0</v>
      </c>
      <c r="FH20" s="64">
        <f t="shared" si="64"/>
        <v>0</v>
      </c>
      <c r="FI20" s="64">
        <f t="shared" si="64"/>
        <v>0</v>
      </c>
      <c r="FJ20" s="64">
        <f t="shared" si="64"/>
        <v>0</v>
      </c>
      <c r="FK20" s="64">
        <f t="shared" si="64"/>
        <v>0</v>
      </c>
      <c r="FL20" s="64">
        <f t="shared" si="64"/>
        <v>0</v>
      </c>
      <c r="FM20" s="64">
        <f t="shared" si="64"/>
        <v>0</v>
      </c>
      <c r="FN20" s="64">
        <f t="shared" si="64"/>
        <v>0</v>
      </c>
      <c r="FO20" s="64">
        <f t="shared" si="64"/>
        <v>0</v>
      </c>
      <c r="FP20" s="64">
        <f t="shared" si="64"/>
        <v>0</v>
      </c>
      <c r="FQ20" s="64">
        <f t="shared" si="64"/>
        <v>0</v>
      </c>
      <c r="FR20" s="64">
        <f t="shared" si="64"/>
        <v>0</v>
      </c>
      <c r="FS20" s="64">
        <f t="shared" si="64"/>
        <v>0</v>
      </c>
      <c r="FT20" s="64">
        <f t="shared" si="64"/>
        <v>0</v>
      </c>
      <c r="FU20" s="64">
        <f t="shared" si="64"/>
        <v>0</v>
      </c>
      <c r="FV20" s="64">
        <f t="shared" si="64"/>
        <v>0</v>
      </c>
      <c r="FW20" s="64">
        <f t="shared" si="64"/>
        <v>0</v>
      </c>
      <c r="FX20" s="64">
        <f t="shared" si="64"/>
        <v>0</v>
      </c>
      <c r="FY20" s="64">
        <f t="shared" si="64"/>
        <v>0</v>
      </c>
      <c r="FZ20" s="64">
        <f t="shared" si="64"/>
        <v>0</v>
      </c>
      <c r="GA20" s="64">
        <f t="shared" si="64"/>
        <v>0</v>
      </c>
      <c r="GB20" s="64">
        <f t="shared" si="64"/>
        <v>0</v>
      </c>
      <c r="GC20" s="64">
        <f t="shared" si="64"/>
        <v>0</v>
      </c>
      <c r="GD20" s="64">
        <f t="shared" si="64"/>
        <v>0</v>
      </c>
      <c r="GE20" s="64">
        <f t="shared" si="64"/>
        <v>0</v>
      </c>
      <c r="GF20" s="64">
        <f t="shared" si="64"/>
        <v>0</v>
      </c>
      <c r="GG20" s="64">
        <f t="shared" si="64"/>
        <v>0</v>
      </c>
      <c r="GH20" s="64">
        <f t="shared" si="64"/>
        <v>0</v>
      </c>
      <c r="GI20" s="64">
        <f t="shared" ref="GI20:HB20" si="65">SUBTOTAL(9,GI21:GI24)</f>
        <v>0</v>
      </c>
      <c r="GJ20" s="64">
        <f t="shared" si="65"/>
        <v>0</v>
      </c>
      <c r="GK20" s="64">
        <f t="shared" si="65"/>
        <v>0</v>
      </c>
      <c r="GL20" s="64">
        <f t="shared" si="65"/>
        <v>0</v>
      </c>
      <c r="GM20" s="64">
        <f t="shared" si="65"/>
        <v>0</v>
      </c>
      <c r="GN20" s="64">
        <f t="shared" si="65"/>
        <v>0</v>
      </c>
      <c r="GO20" s="64">
        <f t="shared" si="65"/>
        <v>0</v>
      </c>
      <c r="GP20" s="64">
        <f t="shared" si="65"/>
        <v>0</v>
      </c>
      <c r="GQ20" s="64">
        <f t="shared" si="65"/>
        <v>0</v>
      </c>
      <c r="GR20" s="64">
        <f t="shared" si="65"/>
        <v>0</v>
      </c>
      <c r="GS20" s="64">
        <f t="shared" si="65"/>
        <v>0</v>
      </c>
      <c r="GT20" s="64">
        <f t="shared" si="65"/>
        <v>0</v>
      </c>
      <c r="GU20" s="64">
        <f t="shared" si="65"/>
        <v>0</v>
      </c>
      <c r="GV20" s="64">
        <f t="shared" si="65"/>
        <v>0</v>
      </c>
      <c r="GW20" s="64">
        <f t="shared" si="65"/>
        <v>0</v>
      </c>
      <c r="GX20" s="64">
        <f t="shared" si="65"/>
        <v>0</v>
      </c>
      <c r="GY20" s="64">
        <f t="shared" si="65"/>
        <v>0</v>
      </c>
      <c r="GZ20" s="64">
        <f t="shared" si="65"/>
        <v>0</v>
      </c>
      <c r="HA20" s="64">
        <f t="shared" si="65"/>
        <v>0</v>
      </c>
      <c r="HB20" s="64">
        <f t="shared" si="65"/>
        <v>0</v>
      </c>
      <c r="HC20" s="68">
        <f t="shared" si="25"/>
        <v>0</v>
      </c>
    </row>
    <row r="21" spans="1:211" ht="35.25" customHeight="1" outlineLevel="1">
      <c r="A21" s="28" t="str">
        <f>IF(H21="",LEN(G21)-LEN(TRIM(G21)),"")</f>
        <v/>
      </c>
      <c r="B21" s="128" t="s">
        <v>93</v>
      </c>
      <c r="C21" s="24" t="s">
        <v>100</v>
      </c>
      <c r="D21" s="130">
        <v>44484</v>
      </c>
      <c r="E21" s="24" t="s">
        <v>104</v>
      </c>
      <c r="F21" s="112" t="s">
        <v>117</v>
      </c>
      <c r="G21" s="112" t="s">
        <v>107</v>
      </c>
      <c r="H21" s="112" t="s">
        <v>108</v>
      </c>
      <c r="I21" s="138" t="s">
        <v>116</v>
      </c>
      <c r="J21" s="131" t="s">
        <v>109</v>
      </c>
      <c r="K21" s="116" t="s">
        <v>119</v>
      </c>
      <c r="L21" s="134">
        <f>N21/$N$14</f>
        <v>1.3157894736842105E-3</v>
      </c>
      <c r="M21" s="116" t="s">
        <v>92</v>
      </c>
      <c r="N21" s="119">
        <v>1000</v>
      </c>
      <c r="O21" s="119">
        <f>N21*Q21</f>
        <v>0</v>
      </c>
      <c r="P21" s="119">
        <f t="shared" ref="P21" si="66">$N21*R21</f>
        <v>0</v>
      </c>
      <c r="Q21" s="107">
        <f>IF(U21&lt;=$G$2,VLOOKUP($M21,$G$5:$W$7,3,FALSE),0)+IF(Y21&lt;=$G$2,VLOOKUP($M21,$G$5:$W$7,5,FALSE),0)+IF(AC21&lt;=$G$2,VLOOKUP($M21,$G$5:$W$7,7,FALSE),0)+IF(AG21&lt;=$G$2,VLOOKUP($M21,$G$5:$W$7,9,FALSE),0)+IF(AO21&lt;=$G$2,VLOOKUP($M21,$G$5:$W$7,11,FALSE),0)+IF(AK21&lt;=$G$2,VLOOKUP($M21,$G$5:$W$7,13,FALSE),0)+IF(AS21&lt;=$G$2,VLOOKUP($M21,$G$5:$W$7,15,FALSE),0)</f>
        <v>0</v>
      </c>
      <c r="R21" s="22">
        <f>IF(W21&lt;=$G$2,VLOOKUP($M21,$G$5:$U$7,3,FALSE),0)+IF(AA21&lt;=$G$2,VLOOKUP($M21,$G$5:$U$7,5,FALSE),0)+IF(AE21&lt;=$G$2,VLOOKUP($M21,$G$5:$U$7,7,FALSE),0)+IF(AI21&lt;=$G$2,VLOOKUP($M21,$G$5:$U$7,9,FALSE),0)+IF(AM21&lt;=$G$2,VLOOKUP($M21,$G$5:$U$7,11,FALSE),0)+IF(AQ21&lt;=$G$2,VLOOKUP($M21,$G$5:$U$7,13,FALSE),0)+IF(AU21&lt;=$G$2,VLOOKUP($M21,$G$5:$U$7,15,FALSE),0)</f>
        <v>0</v>
      </c>
      <c r="S21" s="32">
        <f>R21-Q21</f>
        <v>0</v>
      </c>
      <c r="T21" s="35" t="s">
        <v>135</v>
      </c>
      <c r="U21" s="23">
        <v>44516</v>
      </c>
      <c r="V21" s="23">
        <v>44516</v>
      </c>
      <c r="W21" s="36" t="s">
        <v>44</v>
      </c>
      <c r="X21" s="38" t="s">
        <v>136</v>
      </c>
      <c r="Y21" s="23">
        <v>44546</v>
      </c>
      <c r="Z21" s="23">
        <v>44546</v>
      </c>
      <c r="AA21" s="36" t="s">
        <v>44</v>
      </c>
      <c r="AB21" s="38" t="s">
        <v>137</v>
      </c>
      <c r="AC21" s="23">
        <f>Y21+45</f>
        <v>44591</v>
      </c>
      <c r="AD21" s="23">
        <f>AC21</f>
        <v>44591</v>
      </c>
      <c r="AE21" s="36" t="s">
        <v>44</v>
      </c>
      <c r="AF21" s="62" t="s">
        <v>138</v>
      </c>
      <c r="AG21" s="130">
        <f>AC21+5</f>
        <v>44596</v>
      </c>
      <c r="AH21" s="130">
        <f>AG21</f>
        <v>44596</v>
      </c>
      <c r="AI21" s="36" t="s">
        <v>44</v>
      </c>
      <c r="AJ21" s="63" t="s">
        <v>139</v>
      </c>
      <c r="AK21" s="130">
        <f>AG21+5</f>
        <v>44601</v>
      </c>
      <c r="AL21" s="130">
        <f>AK21</f>
        <v>44601</v>
      </c>
      <c r="AM21" s="36" t="s">
        <v>44</v>
      </c>
      <c r="AN21" s="63" t="s">
        <v>140</v>
      </c>
      <c r="AO21" s="130">
        <f>AK21+10</f>
        <v>44611</v>
      </c>
      <c r="AP21" s="130">
        <f>AO21</f>
        <v>44611</v>
      </c>
      <c r="AQ21" s="36" t="s">
        <v>44</v>
      </c>
      <c r="AR21" s="63" t="s">
        <v>142</v>
      </c>
      <c r="AS21" s="130">
        <f>AO21</f>
        <v>44611</v>
      </c>
      <c r="AT21" s="130">
        <f>AS21</f>
        <v>44611</v>
      </c>
      <c r="AU21" s="36" t="s">
        <v>44</v>
      </c>
      <c r="AW21" s="5">
        <f t="shared" si="26"/>
        <v>9</v>
      </c>
      <c r="AX21" s="65">
        <f t="shared" ref="AX21:BG24" si="67">(IF($U21&lt;=AX$8,VLOOKUP($M21,$G$5:$S$7,3,FALSE),0)+IF($Y21&lt;=AX$8,VLOOKUP($M21,$G$5:$S$7,5,FALSE),0)+IF($AC21&lt;=AX$8,VLOOKUP($M21,$G$5:$S$7,7,FALSE),0)+IF($AG21&lt;=AX$8,VLOOKUP($M21,$G$5:$S$7,9,FALSE),0)+IF($AO21&lt;=AX$8,VLOOKUP($M21,$G$5:$S$7,11,FALSE),0))*$N21</f>
        <v>0</v>
      </c>
      <c r="AY21" s="65">
        <f t="shared" si="67"/>
        <v>0</v>
      </c>
      <c r="AZ21" s="65">
        <f t="shared" si="67"/>
        <v>0</v>
      </c>
      <c r="BA21" s="65">
        <f t="shared" si="67"/>
        <v>0</v>
      </c>
      <c r="BB21" s="65">
        <f t="shared" si="67"/>
        <v>0</v>
      </c>
      <c r="BC21" s="65">
        <f t="shared" si="67"/>
        <v>0</v>
      </c>
      <c r="BD21" s="65">
        <f t="shared" si="67"/>
        <v>0</v>
      </c>
      <c r="BE21" s="65">
        <f t="shared" si="67"/>
        <v>0</v>
      </c>
      <c r="BF21" s="65">
        <f t="shared" si="67"/>
        <v>0</v>
      </c>
      <c r="BG21" s="65">
        <f t="shared" si="67"/>
        <v>0</v>
      </c>
      <c r="BH21" s="65">
        <f t="shared" ref="BH21:BQ24" si="68">(IF($U21&lt;=BH$8,VLOOKUP($M21,$G$5:$S$7,3,FALSE),0)+IF($Y21&lt;=BH$8,VLOOKUP($M21,$G$5:$S$7,5,FALSE),0)+IF($AC21&lt;=BH$8,VLOOKUP($M21,$G$5:$S$7,7,FALSE),0)+IF($AG21&lt;=BH$8,VLOOKUP($M21,$G$5:$S$7,9,FALSE),0)+IF($AO21&lt;=BH$8,VLOOKUP($M21,$G$5:$S$7,11,FALSE),0))*$N21</f>
        <v>0</v>
      </c>
      <c r="BI21" s="65">
        <f t="shared" si="68"/>
        <v>0</v>
      </c>
      <c r="BJ21" s="65">
        <f t="shared" si="68"/>
        <v>0</v>
      </c>
      <c r="BK21" s="65">
        <f t="shared" si="68"/>
        <v>0</v>
      </c>
      <c r="BL21" s="65">
        <f t="shared" si="68"/>
        <v>0</v>
      </c>
      <c r="BM21" s="65">
        <f t="shared" si="68"/>
        <v>0</v>
      </c>
      <c r="BN21" s="65">
        <f t="shared" si="68"/>
        <v>0</v>
      </c>
      <c r="BO21" s="65">
        <f t="shared" si="68"/>
        <v>0</v>
      </c>
      <c r="BP21" s="65">
        <f t="shared" si="68"/>
        <v>0</v>
      </c>
      <c r="BQ21" s="65">
        <f t="shared" si="68"/>
        <v>0</v>
      </c>
      <c r="BR21" s="65">
        <f t="shared" ref="BR21:CA24" si="69">(IF($U21&lt;=BR$8,VLOOKUP($M21,$G$5:$S$7,3,FALSE),0)+IF($Y21&lt;=BR$8,VLOOKUP($M21,$G$5:$S$7,5,FALSE),0)+IF($AC21&lt;=BR$8,VLOOKUP($M21,$G$5:$S$7,7,FALSE),0)+IF($AG21&lt;=BR$8,VLOOKUP($M21,$G$5:$S$7,9,FALSE),0)+IF($AO21&lt;=BR$8,VLOOKUP($M21,$G$5:$S$7,11,FALSE),0))*$N21</f>
        <v>0</v>
      </c>
      <c r="BS21" s="65">
        <f t="shared" si="69"/>
        <v>0</v>
      </c>
      <c r="BT21" s="65">
        <f t="shared" si="69"/>
        <v>0</v>
      </c>
      <c r="BU21" s="65">
        <f t="shared" si="69"/>
        <v>0</v>
      </c>
      <c r="BV21" s="65">
        <f t="shared" si="69"/>
        <v>100</v>
      </c>
      <c r="BW21" s="65">
        <f t="shared" si="69"/>
        <v>100</v>
      </c>
      <c r="BX21" s="65">
        <f t="shared" si="69"/>
        <v>100</v>
      </c>
      <c r="BY21" s="65">
        <f t="shared" si="69"/>
        <v>100</v>
      </c>
      <c r="BZ21" s="65">
        <f t="shared" si="69"/>
        <v>400</v>
      </c>
      <c r="CA21" s="65">
        <f t="shared" si="69"/>
        <v>400</v>
      </c>
      <c r="CB21" s="65">
        <f t="shared" ref="CB21:CK24" si="70">(IF($U21&lt;=CB$8,VLOOKUP($M21,$G$5:$S$7,3,FALSE),0)+IF($Y21&lt;=CB$8,VLOOKUP($M21,$G$5:$S$7,5,FALSE),0)+IF($AC21&lt;=CB$8,VLOOKUP($M21,$G$5:$S$7,7,FALSE),0)+IF($AG21&lt;=CB$8,VLOOKUP($M21,$G$5:$S$7,9,FALSE),0)+IF($AO21&lt;=CB$8,VLOOKUP($M21,$G$5:$S$7,11,FALSE),0))*$N21</f>
        <v>400</v>
      </c>
      <c r="CC21" s="65">
        <f t="shared" si="70"/>
        <v>400</v>
      </c>
      <c r="CD21" s="65">
        <f t="shared" si="70"/>
        <v>400</v>
      </c>
      <c r="CE21" s="65">
        <f t="shared" si="70"/>
        <v>400</v>
      </c>
      <c r="CF21" s="65">
        <f t="shared" si="70"/>
        <v>700</v>
      </c>
      <c r="CG21" s="65">
        <f t="shared" si="70"/>
        <v>799.99999999999989</v>
      </c>
      <c r="CH21" s="65">
        <f t="shared" si="70"/>
        <v>799.99999999999989</v>
      </c>
      <c r="CI21" s="65">
        <f t="shared" si="70"/>
        <v>850</v>
      </c>
      <c r="CJ21" s="65">
        <f t="shared" si="70"/>
        <v>850</v>
      </c>
      <c r="CK21" s="65">
        <f t="shared" si="70"/>
        <v>850</v>
      </c>
      <c r="CL21" s="65">
        <f t="shared" ref="CL21:CW24" si="71">(IF($U21&lt;=CL$8,VLOOKUP($M21,$G$5:$S$7,3,FALSE),0)+IF($Y21&lt;=CL$8,VLOOKUP($M21,$G$5:$S$7,5,FALSE),0)+IF($AC21&lt;=CL$8,VLOOKUP($M21,$G$5:$S$7,7,FALSE),0)+IF($AG21&lt;=CL$8,VLOOKUP($M21,$G$5:$S$7,9,FALSE),0)+IF($AO21&lt;=CL$8,VLOOKUP($M21,$G$5:$S$7,11,FALSE),0))*$N21</f>
        <v>850</v>
      </c>
      <c r="CM21" s="65">
        <f t="shared" si="71"/>
        <v>850</v>
      </c>
      <c r="CN21" s="65">
        <f t="shared" si="71"/>
        <v>850</v>
      </c>
      <c r="CO21" s="65">
        <f t="shared" si="71"/>
        <v>850</v>
      </c>
      <c r="CP21" s="65">
        <f t="shared" si="71"/>
        <v>850</v>
      </c>
      <c r="CQ21" s="65">
        <f t="shared" si="71"/>
        <v>850</v>
      </c>
      <c r="CR21" s="65">
        <f t="shared" si="71"/>
        <v>850</v>
      </c>
      <c r="CS21" s="65">
        <f t="shared" si="71"/>
        <v>850</v>
      </c>
      <c r="CT21" s="65">
        <f t="shared" si="71"/>
        <v>850</v>
      </c>
      <c r="CU21" s="65">
        <f t="shared" si="71"/>
        <v>850</v>
      </c>
      <c r="CV21" s="65">
        <f t="shared" si="71"/>
        <v>850</v>
      </c>
      <c r="CW21" s="65">
        <f t="shared" si="71"/>
        <v>850</v>
      </c>
      <c r="CX21" s="68">
        <f t="shared" si="19"/>
        <v>-150</v>
      </c>
      <c r="DA21" s="65">
        <f t="shared" ref="DA21:DJ24" si="72">(IF($V21&lt;=DA$8,VLOOKUP($M21,$G$5:$S$7,3,FALSE),0)+IF($Z21&lt;=DA$8,VLOOKUP($M21,$G$5:$S$7,5,FALSE),0)+IF($AD21&lt;=DA$8,VLOOKUP($M21,$G$5:$S$7,7,FALSE),0)+IF($AH21&lt;=DA$8,VLOOKUP($M21,$G$5:$S$7,9,FALSE),0)+IF($AP21&lt;=DA$8,VLOOKUP($M21,$G$5:$S$7,11,FALSE),0))*$N21</f>
        <v>0</v>
      </c>
      <c r="DB21" s="65">
        <f t="shared" si="72"/>
        <v>0</v>
      </c>
      <c r="DC21" s="65">
        <f t="shared" si="72"/>
        <v>0</v>
      </c>
      <c r="DD21" s="65">
        <f t="shared" si="72"/>
        <v>0</v>
      </c>
      <c r="DE21" s="65">
        <f t="shared" si="72"/>
        <v>0</v>
      </c>
      <c r="DF21" s="65">
        <f t="shared" si="72"/>
        <v>0</v>
      </c>
      <c r="DG21" s="65">
        <f t="shared" si="72"/>
        <v>0</v>
      </c>
      <c r="DH21" s="65">
        <f t="shared" si="72"/>
        <v>0</v>
      </c>
      <c r="DI21" s="65">
        <f t="shared" si="72"/>
        <v>0</v>
      </c>
      <c r="DJ21" s="65">
        <f t="shared" si="72"/>
        <v>0</v>
      </c>
      <c r="DK21" s="65">
        <f t="shared" ref="DK21:DT24" si="73">(IF($V21&lt;=DK$8,VLOOKUP($M21,$G$5:$S$7,3,FALSE),0)+IF($Z21&lt;=DK$8,VLOOKUP($M21,$G$5:$S$7,5,FALSE),0)+IF($AD21&lt;=DK$8,VLOOKUP($M21,$G$5:$S$7,7,FALSE),0)+IF($AH21&lt;=DK$8,VLOOKUP($M21,$G$5:$S$7,9,FALSE),0)+IF($AP21&lt;=DK$8,VLOOKUP($M21,$G$5:$S$7,11,FALSE),0))*$N21</f>
        <v>0</v>
      </c>
      <c r="DL21" s="65">
        <f t="shared" si="73"/>
        <v>0</v>
      </c>
      <c r="DM21" s="65">
        <f t="shared" si="73"/>
        <v>0</v>
      </c>
      <c r="DN21" s="65">
        <f t="shared" si="73"/>
        <v>0</v>
      </c>
      <c r="DO21" s="65">
        <f t="shared" si="73"/>
        <v>0</v>
      </c>
      <c r="DP21" s="65">
        <f t="shared" si="73"/>
        <v>0</v>
      </c>
      <c r="DQ21" s="65">
        <f t="shared" si="73"/>
        <v>0</v>
      </c>
      <c r="DR21" s="65">
        <f t="shared" si="73"/>
        <v>0</v>
      </c>
      <c r="DS21" s="65">
        <f t="shared" si="73"/>
        <v>0</v>
      </c>
      <c r="DT21" s="65">
        <f t="shared" si="73"/>
        <v>0</v>
      </c>
      <c r="DU21" s="65">
        <f t="shared" ref="DU21:ED24" si="74">(IF($V21&lt;=DU$8,VLOOKUP($M21,$G$5:$S$7,3,FALSE),0)+IF($Z21&lt;=DU$8,VLOOKUP($M21,$G$5:$S$7,5,FALSE),0)+IF($AD21&lt;=DU$8,VLOOKUP($M21,$G$5:$S$7,7,FALSE),0)+IF($AH21&lt;=DU$8,VLOOKUP($M21,$G$5:$S$7,9,FALSE),0)+IF($AP21&lt;=DU$8,VLOOKUP($M21,$G$5:$S$7,11,FALSE),0))*$N21</f>
        <v>0</v>
      </c>
      <c r="DV21" s="65">
        <f t="shared" si="74"/>
        <v>0</v>
      </c>
      <c r="DW21" s="65">
        <f t="shared" si="74"/>
        <v>0</v>
      </c>
      <c r="DX21" s="65">
        <f t="shared" si="74"/>
        <v>0</v>
      </c>
      <c r="DY21" s="65">
        <f t="shared" si="74"/>
        <v>100</v>
      </c>
      <c r="DZ21" s="65">
        <f t="shared" si="74"/>
        <v>100</v>
      </c>
      <c r="EA21" s="65">
        <f t="shared" si="74"/>
        <v>100</v>
      </c>
      <c r="EB21" s="65">
        <f t="shared" si="74"/>
        <v>100</v>
      </c>
      <c r="EC21" s="65">
        <f t="shared" si="74"/>
        <v>400</v>
      </c>
      <c r="ED21" s="65">
        <f t="shared" si="74"/>
        <v>400</v>
      </c>
      <c r="EE21" s="65">
        <f t="shared" ref="EE21:EN24" si="75">(IF($V21&lt;=EE$8,VLOOKUP($M21,$G$5:$S$7,3,FALSE),0)+IF($Z21&lt;=EE$8,VLOOKUP($M21,$G$5:$S$7,5,FALSE),0)+IF($AD21&lt;=EE$8,VLOOKUP($M21,$G$5:$S$7,7,FALSE),0)+IF($AH21&lt;=EE$8,VLOOKUP($M21,$G$5:$S$7,9,FALSE),0)+IF($AP21&lt;=EE$8,VLOOKUP($M21,$G$5:$S$7,11,FALSE),0))*$N21</f>
        <v>400</v>
      </c>
      <c r="EF21" s="65">
        <f t="shared" si="75"/>
        <v>400</v>
      </c>
      <c r="EG21" s="65">
        <f t="shared" si="75"/>
        <v>400</v>
      </c>
      <c r="EH21" s="65">
        <f t="shared" si="75"/>
        <v>400</v>
      </c>
      <c r="EI21" s="65">
        <f t="shared" si="75"/>
        <v>700</v>
      </c>
      <c r="EJ21" s="65">
        <f t="shared" si="75"/>
        <v>799.99999999999989</v>
      </c>
      <c r="EK21" s="65">
        <f t="shared" si="75"/>
        <v>799.99999999999989</v>
      </c>
      <c r="EL21" s="65">
        <f t="shared" si="75"/>
        <v>850</v>
      </c>
      <c r="EM21" s="65">
        <f t="shared" si="75"/>
        <v>850</v>
      </c>
      <c r="EN21" s="65">
        <f t="shared" si="75"/>
        <v>850</v>
      </c>
      <c r="EO21" s="65">
        <f t="shared" ref="EO21:EZ24" si="76">(IF($V21&lt;=EO$8,VLOOKUP($M21,$G$5:$S$7,3,FALSE),0)+IF($Z21&lt;=EO$8,VLOOKUP($M21,$G$5:$S$7,5,FALSE),0)+IF($AD21&lt;=EO$8,VLOOKUP($M21,$G$5:$S$7,7,FALSE),0)+IF($AH21&lt;=EO$8,VLOOKUP($M21,$G$5:$S$7,9,FALSE),0)+IF($AP21&lt;=EO$8,VLOOKUP($M21,$G$5:$S$7,11,FALSE),0))*$N21</f>
        <v>850</v>
      </c>
      <c r="EP21" s="65">
        <f t="shared" si="76"/>
        <v>850</v>
      </c>
      <c r="EQ21" s="65">
        <f t="shared" si="76"/>
        <v>850</v>
      </c>
      <c r="ER21" s="65">
        <f t="shared" si="76"/>
        <v>850</v>
      </c>
      <c r="ES21" s="65">
        <f t="shared" si="76"/>
        <v>850</v>
      </c>
      <c r="ET21" s="65">
        <f t="shared" si="76"/>
        <v>850</v>
      </c>
      <c r="EU21" s="65">
        <f t="shared" si="76"/>
        <v>850</v>
      </c>
      <c r="EV21" s="65">
        <f t="shared" si="76"/>
        <v>850</v>
      </c>
      <c r="EW21" s="65">
        <f t="shared" si="76"/>
        <v>850</v>
      </c>
      <c r="EX21" s="65">
        <f t="shared" si="76"/>
        <v>850</v>
      </c>
      <c r="EY21" s="65">
        <f t="shared" si="76"/>
        <v>850</v>
      </c>
      <c r="EZ21" s="65">
        <f t="shared" si="76"/>
        <v>850</v>
      </c>
      <c r="FA21" s="68">
        <f t="shared" si="22"/>
        <v>-150</v>
      </c>
      <c r="FC21" s="65">
        <f t="shared" ref="FC21:FL24" si="77">(IF($W21&lt;=FC$8,VLOOKUP($M21,$G$5:$S$7,3,FALSE),0)+IF($AA21&lt;=FC$8,VLOOKUP($M21,$G$5:$S$7,5,FALSE),0)+IF($AE21&lt;=FC$8,VLOOKUP($M21,$G$5:$S$7,7,FALSE),0)+IF($AI21&lt;=FC$8,VLOOKUP($M21,$G$5:$S$7,9,FALSE),0)+IF($AQ21&lt;=FC$8,VLOOKUP($M21,$G$5:$S$7,11,FALSE),0))*$N21</f>
        <v>0</v>
      </c>
      <c r="FD21" s="65">
        <f t="shared" si="77"/>
        <v>0</v>
      </c>
      <c r="FE21" s="65">
        <f t="shared" si="77"/>
        <v>0</v>
      </c>
      <c r="FF21" s="65">
        <f t="shared" si="77"/>
        <v>0</v>
      </c>
      <c r="FG21" s="65">
        <f t="shared" si="77"/>
        <v>0</v>
      </c>
      <c r="FH21" s="65">
        <f t="shared" si="77"/>
        <v>0</v>
      </c>
      <c r="FI21" s="65">
        <f t="shared" si="77"/>
        <v>0</v>
      </c>
      <c r="FJ21" s="65">
        <f t="shared" si="77"/>
        <v>0</v>
      </c>
      <c r="FK21" s="65">
        <f t="shared" si="77"/>
        <v>0</v>
      </c>
      <c r="FL21" s="65">
        <f t="shared" si="77"/>
        <v>0</v>
      </c>
      <c r="FM21" s="65">
        <f t="shared" ref="FM21:FV24" si="78">(IF($W21&lt;=FM$8,VLOOKUP($M21,$G$5:$S$7,3,FALSE),0)+IF($AA21&lt;=FM$8,VLOOKUP($M21,$G$5:$S$7,5,FALSE),0)+IF($AE21&lt;=FM$8,VLOOKUP($M21,$G$5:$S$7,7,FALSE),0)+IF($AI21&lt;=FM$8,VLOOKUP($M21,$G$5:$S$7,9,FALSE),0)+IF($AQ21&lt;=FM$8,VLOOKUP($M21,$G$5:$S$7,11,FALSE),0))*$N21</f>
        <v>0</v>
      </c>
      <c r="FN21" s="65">
        <f t="shared" si="78"/>
        <v>0</v>
      </c>
      <c r="FO21" s="65">
        <f t="shared" si="78"/>
        <v>0</v>
      </c>
      <c r="FP21" s="65">
        <f t="shared" si="78"/>
        <v>0</v>
      </c>
      <c r="FQ21" s="65">
        <f t="shared" si="78"/>
        <v>0</v>
      </c>
      <c r="FR21" s="65">
        <f t="shared" si="78"/>
        <v>0</v>
      </c>
      <c r="FS21" s="65">
        <f t="shared" si="78"/>
        <v>0</v>
      </c>
      <c r="FT21" s="65">
        <f t="shared" si="78"/>
        <v>0</v>
      </c>
      <c r="FU21" s="65">
        <f t="shared" si="78"/>
        <v>0</v>
      </c>
      <c r="FV21" s="65">
        <f t="shared" si="78"/>
        <v>0</v>
      </c>
      <c r="FW21" s="65">
        <f t="shared" ref="FW21:GF24" si="79">(IF($W21&lt;=FW$8,VLOOKUP($M21,$G$5:$S$7,3,FALSE),0)+IF($AA21&lt;=FW$8,VLOOKUP($M21,$G$5:$S$7,5,FALSE),0)+IF($AE21&lt;=FW$8,VLOOKUP($M21,$G$5:$S$7,7,FALSE),0)+IF($AI21&lt;=FW$8,VLOOKUP($M21,$G$5:$S$7,9,FALSE),0)+IF($AQ21&lt;=FW$8,VLOOKUP($M21,$G$5:$S$7,11,FALSE),0))*$N21</f>
        <v>0</v>
      </c>
      <c r="FX21" s="65">
        <f t="shared" si="79"/>
        <v>0</v>
      </c>
      <c r="FY21" s="65">
        <f t="shared" si="79"/>
        <v>0</v>
      </c>
      <c r="FZ21" s="65">
        <f t="shared" si="79"/>
        <v>0</v>
      </c>
      <c r="GA21" s="65">
        <f t="shared" si="79"/>
        <v>0</v>
      </c>
      <c r="GB21" s="65">
        <f t="shared" si="79"/>
        <v>0</v>
      </c>
      <c r="GC21" s="65">
        <f t="shared" si="79"/>
        <v>0</v>
      </c>
      <c r="GD21" s="65">
        <f t="shared" si="79"/>
        <v>0</v>
      </c>
      <c r="GE21" s="65">
        <f t="shared" si="79"/>
        <v>0</v>
      </c>
      <c r="GF21" s="65">
        <f t="shared" si="79"/>
        <v>0</v>
      </c>
      <c r="GG21" s="65">
        <f t="shared" ref="GG21:GP24" si="80">(IF($W21&lt;=GG$8,VLOOKUP($M21,$G$5:$S$7,3,FALSE),0)+IF($AA21&lt;=GG$8,VLOOKUP($M21,$G$5:$S$7,5,FALSE),0)+IF($AE21&lt;=GG$8,VLOOKUP($M21,$G$5:$S$7,7,FALSE),0)+IF($AI21&lt;=GG$8,VLOOKUP($M21,$G$5:$S$7,9,FALSE),0)+IF($AQ21&lt;=GG$8,VLOOKUP($M21,$G$5:$S$7,11,FALSE),0))*$N21</f>
        <v>0</v>
      </c>
      <c r="GH21" s="65">
        <f t="shared" si="80"/>
        <v>0</v>
      </c>
      <c r="GI21" s="65">
        <f t="shared" si="80"/>
        <v>0</v>
      </c>
      <c r="GJ21" s="65">
        <f t="shared" si="80"/>
        <v>0</v>
      </c>
      <c r="GK21" s="65">
        <f t="shared" si="80"/>
        <v>0</v>
      </c>
      <c r="GL21" s="65">
        <f t="shared" si="80"/>
        <v>0</v>
      </c>
      <c r="GM21" s="65">
        <f t="shared" si="80"/>
        <v>0</v>
      </c>
      <c r="GN21" s="65">
        <f t="shared" si="80"/>
        <v>0</v>
      </c>
      <c r="GO21" s="65">
        <f t="shared" si="80"/>
        <v>0</v>
      </c>
      <c r="GP21" s="65">
        <f t="shared" si="80"/>
        <v>0</v>
      </c>
      <c r="GQ21" s="65">
        <f t="shared" ref="GQ21:HB24" si="81">(IF($W21&lt;=GQ$8,VLOOKUP($M21,$G$5:$S$7,3,FALSE),0)+IF($AA21&lt;=GQ$8,VLOOKUP($M21,$G$5:$S$7,5,FALSE),0)+IF($AE21&lt;=GQ$8,VLOOKUP($M21,$G$5:$S$7,7,FALSE),0)+IF($AI21&lt;=GQ$8,VLOOKUP($M21,$G$5:$S$7,9,FALSE),0)+IF($AQ21&lt;=GQ$8,VLOOKUP($M21,$G$5:$S$7,11,FALSE),0))*$N21</f>
        <v>0</v>
      </c>
      <c r="GR21" s="65">
        <f t="shared" si="81"/>
        <v>0</v>
      </c>
      <c r="GS21" s="65">
        <f t="shared" si="81"/>
        <v>0</v>
      </c>
      <c r="GT21" s="65">
        <f t="shared" si="81"/>
        <v>0</v>
      </c>
      <c r="GU21" s="65">
        <f t="shared" si="81"/>
        <v>0</v>
      </c>
      <c r="GV21" s="65">
        <f t="shared" si="81"/>
        <v>0</v>
      </c>
      <c r="GW21" s="65">
        <f t="shared" si="81"/>
        <v>0</v>
      </c>
      <c r="GX21" s="65">
        <f t="shared" si="81"/>
        <v>0</v>
      </c>
      <c r="GY21" s="65">
        <f t="shared" si="81"/>
        <v>0</v>
      </c>
      <c r="GZ21" s="65">
        <f t="shared" si="81"/>
        <v>0</v>
      </c>
      <c r="HA21" s="65">
        <f t="shared" si="81"/>
        <v>0</v>
      </c>
      <c r="HB21" s="65">
        <f t="shared" si="81"/>
        <v>0</v>
      </c>
      <c r="HC21" s="68">
        <f t="shared" si="25"/>
        <v>0</v>
      </c>
    </row>
    <row r="22" spans="1:211" ht="35.25" customHeight="1" outlineLevel="1">
      <c r="A22" s="28" t="str">
        <f>IF(H22="",LEN(G22)-LEN(TRIM(G22)),"")</f>
        <v/>
      </c>
      <c r="B22" s="128" t="s">
        <v>94</v>
      </c>
      <c r="C22" s="24" t="s">
        <v>100</v>
      </c>
      <c r="D22" s="130">
        <v>44484</v>
      </c>
      <c r="E22" s="24" t="s">
        <v>104</v>
      </c>
      <c r="F22" s="112" t="s">
        <v>117</v>
      </c>
      <c r="G22" s="112" t="s">
        <v>107</v>
      </c>
      <c r="H22" s="112" t="s">
        <v>108</v>
      </c>
      <c r="I22" s="138" t="s">
        <v>116</v>
      </c>
      <c r="J22" s="131" t="s">
        <v>110</v>
      </c>
      <c r="K22" s="116" t="s">
        <v>120</v>
      </c>
      <c r="L22" s="134">
        <f>N22/$N$14</f>
        <v>1.9736842105263159E-3</v>
      </c>
      <c r="M22" s="116" t="s">
        <v>92</v>
      </c>
      <c r="N22" s="119">
        <v>1500</v>
      </c>
      <c r="O22" s="119">
        <f t="shared" ref="O22:O24" si="82">N22*Q22</f>
        <v>0</v>
      </c>
      <c r="P22" s="119">
        <f>$N22*R22</f>
        <v>0</v>
      </c>
      <c r="Q22" s="107">
        <f>IF(U22&lt;=$G$2,VLOOKUP($M22,$G$5:$W$7,3,FALSE),0)+IF(Y22&lt;=$G$2,VLOOKUP($M22,$G$5:$W$7,5,FALSE),0)+IF(AC22&lt;=$G$2,VLOOKUP($M22,$G$5:$W$7,7,FALSE),0)+IF(AG22&lt;=$G$2,VLOOKUP($M22,$G$5:$W$7,9,FALSE),0)+IF(AO22&lt;=$G$2,VLOOKUP($M22,$G$5:$W$7,11,FALSE),0)+IF(AK22&lt;=$G$2,VLOOKUP($M22,$G$5:$W$7,13,FALSE),0)+IF(AS22&lt;=$G$2,VLOOKUP($M22,$G$5:$W$7,15,FALSE),0)</f>
        <v>0</v>
      </c>
      <c r="R22" s="22">
        <f>IF(W22&lt;=$G$2,VLOOKUP($M22,$G$5:$U$7,3,FALSE),0)+IF(AA22&lt;=$G$2,VLOOKUP($M22,$G$5:$U$7,5,FALSE),0)+IF(AE22&lt;=$G$2,VLOOKUP($M22,$G$5:$U$7,7,FALSE),0)+IF(AI22&lt;=$G$2,VLOOKUP($M22,$G$5:$U$7,9,FALSE),0)+IF(AM22&lt;=$G$2,VLOOKUP($M22,$G$5:$U$7,11,FALSE),0)+IF(AQ22&lt;=$G$2,VLOOKUP($M22,$G$5:$U$7,13,FALSE),0)+IF(AU22&lt;=$G$2,VLOOKUP($M22,$G$5:$U$7,15,FALSE),0)</f>
        <v>0</v>
      </c>
      <c r="S22" s="32">
        <f t="shared" ref="S22:S24" si="83">R22-Q22</f>
        <v>0</v>
      </c>
      <c r="T22" s="35" t="s">
        <v>135</v>
      </c>
      <c r="U22" s="23">
        <v>44516</v>
      </c>
      <c r="V22" s="23">
        <v>44516</v>
      </c>
      <c r="W22" s="36" t="s">
        <v>44</v>
      </c>
      <c r="X22" s="38" t="s">
        <v>136</v>
      </c>
      <c r="Y22" s="23">
        <v>44546</v>
      </c>
      <c r="Z22" s="23">
        <v>44546</v>
      </c>
      <c r="AA22" s="36" t="s">
        <v>44</v>
      </c>
      <c r="AB22" s="38" t="s">
        <v>137</v>
      </c>
      <c r="AC22" s="23">
        <f t="shared" ref="AC22:AC24" si="84">Y22+45</f>
        <v>44591</v>
      </c>
      <c r="AD22" s="23">
        <f t="shared" ref="AD22:AD24" si="85">AC22</f>
        <v>44591</v>
      </c>
      <c r="AE22" s="36" t="s">
        <v>44</v>
      </c>
      <c r="AF22" s="62" t="s">
        <v>138</v>
      </c>
      <c r="AG22" s="130">
        <f t="shared" ref="AG22:AG24" si="86">AC22+5</f>
        <v>44596</v>
      </c>
      <c r="AH22" s="130">
        <f t="shared" ref="AH22:AH24" si="87">AG22</f>
        <v>44596</v>
      </c>
      <c r="AI22" s="36" t="s">
        <v>44</v>
      </c>
      <c r="AJ22" s="63" t="s">
        <v>139</v>
      </c>
      <c r="AK22" s="130">
        <f t="shared" ref="AK22:AK24" si="88">AG22+5</f>
        <v>44601</v>
      </c>
      <c r="AL22" s="130">
        <f t="shared" ref="AL22:AL24" si="89">AK22</f>
        <v>44601</v>
      </c>
      <c r="AM22" s="36" t="s">
        <v>44</v>
      </c>
      <c r="AN22" s="63" t="s">
        <v>140</v>
      </c>
      <c r="AO22" s="130">
        <f t="shared" ref="AO22:AO24" si="90">AK22+10</f>
        <v>44611</v>
      </c>
      <c r="AP22" s="130">
        <f t="shared" ref="AP22:AP24" si="91">AO22</f>
        <v>44611</v>
      </c>
      <c r="AQ22" s="36" t="s">
        <v>44</v>
      </c>
      <c r="AR22" s="63" t="s">
        <v>142</v>
      </c>
      <c r="AS22" s="130">
        <f t="shared" ref="AS22:AS24" si="92">AO22</f>
        <v>44611</v>
      </c>
      <c r="AT22" s="130">
        <f t="shared" ref="AT22:AT24" si="93">AS22</f>
        <v>44611</v>
      </c>
      <c r="AU22" s="36" t="s">
        <v>44</v>
      </c>
      <c r="AW22" s="5">
        <f t="shared" si="26"/>
        <v>10</v>
      </c>
      <c r="AX22" s="65">
        <f t="shared" si="67"/>
        <v>0</v>
      </c>
      <c r="AY22" s="65">
        <f t="shared" si="67"/>
        <v>0</v>
      </c>
      <c r="AZ22" s="65">
        <f t="shared" si="67"/>
        <v>0</v>
      </c>
      <c r="BA22" s="65">
        <f t="shared" si="67"/>
        <v>0</v>
      </c>
      <c r="BB22" s="65">
        <f t="shared" si="67"/>
        <v>0</v>
      </c>
      <c r="BC22" s="65">
        <f t="shared" si="67"/>
        <v>0</v>
      </c>
      <c r="BD22" s="65">
        <f t="shared" si="67"/>
        <v>0</v>
      </c>
      <c r="BE22" s="65">
        <f t="shared" si="67"/>
        <v>0</v>
      </c>
      <c r="BF22" s="65">
        <f t="shared" si="67"/>
        <v>0</v>
      </c>
      <c r="BG22" s="65">
        <f t="shared" si="67"/>
        <v>0</v>
      </c>
      <c r="BH22" s="65">
        <f t="shared" si="68"/>
        <v>0</v>
      </c>
      <c r="BI22" s="65">
        <f t="shared" si="68"/>
        <v>0</v>
      </c>
      <c r="BJ22" s="65">
        <f t="shared" si="68"/>
        <v>0</v>
      </c>
      <c r="BK22" s="65">
        <f t="shared" si="68"/>
        <v>0</v>
      </c>
      <c r="BL22" s="65">
        <f t="shared" si="68"/>
        <v>0</v>
      </c>
      <c r="BM22" s="65">
        <f t="shared" si="68"/>
        <v>0</v>
      </c>
      <c r="BN22" s="65">
        <f t="shared" si="68"/>
        <v>0</v>
      </c>
      <c r="BO22" s="65">
        <f t="shared" si="68"/>
        <v>0</v>
      </c>
      <c r="BP22" s="65">
        <f t="shared" si="68"/>
        <v>0</v>
      </c>
      <c r="BQ22" s="65">
        <f t="shared" si="68"/>
        <v>0</v>
      </c>
      <c r="BR22" s="65">
        <f t="shared" si="69"/>
        <v>0</v>
      </c>
      <c r="BS22" s="65">
        <f t="shared" si="69"/>
        <v>0</v>
      </c>
      <c r="BT22" s="65">
        <f t="shared" si="69"/>
        <v>0</v>
      </c>
      <c r="BU22" s="65">
        <f t="shared" si="69"/>
        <v>0</v>
      </c>
      <c r="BV22" s="65">
        <f t="shared" si="69"/>
        <v>150</v>
      </c>
      <c r="BW22" s="65">
        <f t="shared" si="69"/>
        <v>150</v>
      </c>
      <c r="BX22" s="65">
        <f t="shared" si="69"/>
        <v>150</v>
      </c>
      <c r="BY22" s="65">
        <f t="shared" si="69"/>
        <v>150</v>
      </c>
      <c r="BZ22" s="65">
        <f t="shared" si="69"/>
        <v>600</v>
      </c>
      <c r="CA22" s="65">
        <f t="shared" si="69"/>
        <v>600</v>
      </c>
      <c r="CB22" s="65">
        <f t="shared" si="70"/>
        <v>600</v>
      </c>
      <c r="CC22" s="65">
        <f t="shared" si="70"/>
        <v>600</v>
      </c>
      <c r="CD22" s="65">
        <f t="shared" si="70"/>
        <v>600</v>
      </c>
      <c r="CE22" s="65">
        <f t="shared" si="70"/>
        <v>600</v>
      </c>
      <c r="CF22" s="65">
        <f t="shared" si="70"/>
        <v>1050</v>
      </c>
      <c r="CG22" s="65">
        <f t="shared" si="70"/>
        <v>1200</v>
      </c>
      <c r="CH22" s="65">
        <f t="shared" si="70"/>
        <v>1200</v>
      </c>
      <c r="CI22" s="65">
        <f t="shared" si="70"/>
        <v>1275</v>
      </c>
      <c r="CJ22" s="65">
        <f t="shared" si="70"/>
        <v>1275</v>
      </c>
      <c r="CK22" s="65">
        <f t="shared" si="70"/>
        <v>1275</v>
      </c>
      <c r="CL22" s="65">
        <f t="shared" si="71"/>
        <v>1275</v>
      </c>
      <c r="CM22" s="65">
        <f t="shared" si="71"/>
        <v>1275</v>
      </c>
      <c r="CN22" s="65">
        <f t="shared" si="71"/>
        <v>1275</v>
      </c>
      <c r="CO22" s="65">
        <f t="shared" si="71"/>
        <v>1275</v>
      </c>
      <c r="CP22" s="65">
        <f t="shared" si="71"/>
        <v>1275</v>
      </c>
      <c r="CQ22" s="65">
        <f t="shared" si="71"/>
        <v>1275</v>
      </c>
      <c r="CR22" s="65">
        <f t="shared" si="71"/>
        <v>1275</v>
      </c>
      <c r="CS22" s="65">
        <f t="shared" si="71"/>
        <v>1275</v>
      </c>
      <c r="CT22" s="65">
        <f t="shared" si="71"/>
        <v>1275</v>
      </c>
      <c r="CU22" s="65">
        <f t="shared" si="71"/>
        <v>1275</v>
      </c>
      <c r="CV22" s="65">
        <f t="shared" si="71"/>
        <v>1275</v>
      </c>
      <c r="CW22" s="65">
        <f t="shared" si="71"/>
        <v>1275</v>
      </c>
      <c r="CX22" s="68">
        <f t="shared" si="19"/>
        <v>-225</v>
      </c>
      <c r="DA22" s="65">
        <f t="shared" si="72"/>
        <v>0</v>
      </c>
      <c r="DB22" s="65">
        <f t="shared" si="72"/>
        <v>0</v>
      </c>
      <c r="DC22" s="65">
        <f t="shared" si="72"/>
        <v>0</v>
      </c>
      <c r="DD22" s="65">
        <f t="shared" si="72"/>
        <v>0</v>
      </c>
      <c r="DE22" s="65">
        <f t="shared" si="72"/>
        <v>0</v>
      </c>
      <c r="DF22" s="65">
        <f t="shared" si="72"/>
        <v>0</v>
      </c>
      <c r="DG22" s="65">
        <f t="shared" si="72"/>
        <v>0</v>
      </c>
      <c r="DH22" s="65">
        <f t="shared" si="72"/>
        <v>0</v>
      </c>
      <c r="DI22" s="65">
        <f t="shared" si="72"/>
        <v>0</v>
      </c>
      <c r="DJ22" s="65">
        <f t="shared" si="72"/>
        <v>0</v>
      </c>
      <c r="DK22" s="65">
        <f t="shared" si="73"/>
        <v>0</v>
      </c>
      <c r="DL22" s="65">
        <f t="shared" si="73"/>
        <v>0</v>
      </c>
      <c r="DM22" s="65">
        <f t="shared" si="73"/>
        <v>0</v>
      </c>
      <c r="DN22" s="65">
        <f t="shared" si="73"/>
        <v>0</v>
      </c>
      <c r="DO22" s="65">
        <f t="shared" si="73"/>
        <v>0</v>
      </c>
      <c r="DP22" s="65">
        <f t="shared" si="73"/>
        <v>0</v>
      </c>
      <c r="DQ22" s="65">
        <f t="shared" si="73"/>
        <v>0</v>
      </c>
      <c r="DR22" s="65">
        <f t="shared" si="73"/>
        <v>0</v>
      </c>
      <c r="DS22" s="65">
        <f t="shared" si="73"/>
        <v>0</v>
      </c>
      <c r="DT22" s="65">
        <f t="shared" si="73"/>
        <v>0</v>
      </c>
      <c r="DU22" s="65">
        <f t="shared" si="74"/>
        <v>0</v>
      </c>
      <c r="DV22" s="65">
        <f t="shared" si="74"/>
        <v>0</v>
      </c>
      <c r="DW22" s="65">
        <f t="shared" si="74"/>
        <v>0</v>
      </c>
      <c r="DX22" s="65">
        <f t="shared" si="74"/>
        <v>0</v>
      </c>
      <c r="DY22" s="65">
        <f t="shared" si="74"/>
        <v>150</v>
      </c>
      <c r="DZ22" s="65">
        <f t="shared" si="74"/>
        <v>150</v>
      </c>
      <c r="EA22" s="65">
        <f t="shared" si="74"/>
        <v>150</v>
      </c>
      <c r="EB22" s="65">
        <f t="shared" si="74"/>
        <v>150</v>
      </c>
      <c r="EC22" s="65">
        <f t="shared" si="74"/>
        <v>600</v>
      </c>
      <c r="ED22" s="65">
        <f t="shared" si="74"/>
        <v>600</v>
      </c>
      <c r="EE22" s="65">
        <f t="shared" si="75"/>
        <v>600</v>
      </c>
      <c r="EF22" s="65">
        <f t="shared" si="75"/>
        <v>600</v>
      </c>
      <c r="EG22" s="65">
        <f t="shared" si="75"/>
        <v>600</v>
      </c>
      <c r="EH22" s="65">
        <f t="shared" si="75"/>
        <v>600</v>
      </c>
      <c r="EI22" s="65">
        <f t="shared" si="75"/>
        <v>1050</v>
      </c>
      <c r="EJ22" s="65">
        <f t="shared" si="75"/>
        <v>1200</v>
      </c>
      <c r="EK22" s="65">
        <f t="shared" si="75"/>
        <v>1200</v>
      </c>
      <c r="EL22" s="65">
        <f t="shared" si="75"/>
        <v>1275</v>
      </c>
      <c r="EM22" s="65">
        <f t="shared" si="75"/>
        <v>1275</v>
      </c>
      <c r="EN22" s="65">
        <f t="shared" si="75"/>
        <v>1275</v>
      </c>
      <c r="EO22" s="65">
        <f t="shared" si="76"/>
        <v>1275</v>
      </c>
      <c r="EP22" s="65">
        <f t="shared" si="76"/>
        <v>1275</v>
      </c>
      <c r="EQ22" s="65">
        <f t="shared" si="76"/>
        <v>1275</v>
      </c>
      <c r="ER22" s="65">
        <f t="shared" si="76"/>
        <v>1275</v>
      </c>
      <c r="ES22" s="65">
        <f t="shared" si="76"/>
        <v>1275</v>
      </c>
      <c r="ET22" s="65">
        <f t="shared" si="76"/>
        <v>1275</v>
      </c>
      <c r="EU22" s="65">
        <f t="shared" si="76"/>
        <v>1275</v>
      </c>
      <c r="EV22" s="65">
        <f t="shared" si="76"/>
        <v>1275</v>
      </c>
      <c r="EW22" s="65">
        <f t="shared" si="76"/>
        <v>1275</v>
      </c>
      <c r="EX22" s="65">
        <f t="shared" si="76"/>
        <v>1275</v>
      </c>
      <c r="EY22" s="65">
        <f t="shared" si="76"/>
        <v>1275</v>
      </c>
      <c r="EZ22" s="65">
        <f t="shared" si="76"/>
        <v>1275</v>
      </c>
      <c r="FA22" s="68">
        <f t="shared" si="22"/>
        <v>-225</v>
      </c>
      <c r="FC22" s="65">
        <f t="shared" si="77"/>
        <v>0</v>
      </c>
      <c r="FD22" s="65">
        <f t="shared" si="77"/>
        <v>0</v>
      </c>
      <c r="FE22" s="65">
        <f t="shared" si="77"/>
        <v>0</v>
      </c>
      <c r="FF22" s="65">
        <f t="shared" si="77"/>
        <v>0</v>
      </c>
      <c r="FG22" s="65">
        <f t="shared" si="77"/>
        <v>0</v>
      </c>
      <c r="FH22" s="65">
        <f t="shared" si="77"/>
        <v>0</v>
      </c>
      <c r="FI22" s="65">
        <f t="shared" si="77"/>
        <v>0</v>
      </c>
      <c r="FJ22" s="65">
        <f t="shared" si="77"/>
        <v>0</v>
      </c>
      <c r="FK22" s="65">
        <f t="shared" si="77"/>
        <v>0</v>
      </c>
      <c r="FL22" s="65">
        <f t="shared" si="77"/>
        <v>0</v>
      </c>
      <c r="FM22" s="65">
        <f t="shared" si="78"/>
        <v>0</v>
      </c>
      <c r="FN22" s="65">
        <f t="shared" si="78"/>
        <v>0</v>
      </c>
      <c r="FO22" s="65">
        <f t="shared" si="78"/>
        <v>0</v>
      </c>
      <c r="FP22" s="65">
        <f t="shared" si="78"/>
        <v>0</v>
      </c>
      <c r="FQ22" s="65">
        <f t="shared" si="78"/>
        <v>0</v>
      </c>
      <c r="FR22" s="65">
        <f t="shared" si="78"/>
        <v>0</v>
      </c>
      <c r="FS22" s="65">
        <f t="shared" si="78"/>
        <v>0</v>
      </c>
      <c r="FT22" s="65">
        <f t="shared" si="78"/>
        <v>0</v>
      </c>
      <c r="FU22" s="65">
        <f t="shared" si="78"/>
        <v>0</v>
      </c>
      <c r="FV22" s="65">
        <f t="shared" si="78"/>
        <v>0</v>
      </c>
      <c r="FW22" s="65">
        <f t="shared" si="79"/>
        <v>0</v>
      </c>
      <c r="FX22" s="65">
        <f t="shared" si="79"/>
        <v>0</v>
      </c>
      <c r="FY22" s="65">
        <f t="shared" si="79"/>
        <v>0</v>
      </c>
      <c r="FZ22" s="65">
        <f t="shared" si="79"/>
        <v>0</v>
      </c>
      <c r="GA22" s="65">
        <f t="shared" si="79"/>
        <v>0</v>
      </c>
      <c r="GB22" s="65">
        <f t="shared" si="79"/>
        <v>0</v>
      </c>
      <c r="GC22" s="65">
        <f t="shared" si="79"/>
        <v>0</v>
      </c>
      <c r="GD22" s="65">
        <f t="shared" si="79"/>
        <v>0</v>
      </c>
      <c r="GE22" s="65">
        <f t="shared" si="79"/>
        <v>0</v>
      </c>
      <c r="GF22" s="65">
        <f t="shared" si="79"/>
        <v>0</v>
      </c>
      <c r="GG22" s="65">
        <f t="shared" si="80"/>
        <v>0</v>
      </c>
      <c r="GH22" s="65">
        <f t="shared" si="80"/>
        <v>0</v>
      </c>
      <c r="GI22" s="65">
        <f t="shared" si="80"/>
        <v>0</v>
      </c>
      <c r="GJ22" s="65">
        <f t="shared" si="80"/>
        <v>0</v>
      </c>
      <c r="GK22" s="65">
        <f t="shared" si="80"/>
        <v>0</v>
      </c>
      <c r="GL22" s="65">
        <f t="shared" si="80"/>
        <v>0</v>
      </c>
      <c r="GM22" s="65">
        <f t="shared" si="80"/>
        <v>0</v>
      </c>
      <c r="GN22" s="65">
        <f t="shared" si="80"/>
        <v>0</v>
      </c>
      <c r="GO22" s="65">
        <f t="shared" si="80"/>
        <v>0</v>
      </c>
      <c r="GP22" s="65">
        <f t="shared" si="80"/>
        <v>0</v>
      </c>
      <c r="GQ22" s="65">
        <f t="shared" si="81"/>
        <v>0</v>
      </c>
      <c r="GR22" s="65">
        <f t="shared" si="81"/>
        <v>0</v>
      </c>
      <c r="GS22" s="65">
        <f t="shared" si="81"/>
        <v>0</v>
      </c>
      <c r="GT22" s="65">
        <f t="shared" si="81"/>
        <v>0</v>
      </c>
      <c r="GU22" s="65">
        <f t="shared" si="81"/>
        <v>0</v>
      </c>
      <c r="GV22" s="65">
        <f t="shared" si="81"/>
        <v>0</v>
      </c>
      <c r="GW22" s="65">
        <f t="shared" si="81"/>
        <v>0</v>
      </c>
      <c r="GX22" s="65">
        <f t="shared" si="81"/>
        <v>0</v>
      </c>
      <c r="GY22" s="65">
        <f t="shared" si="81"/>
        <v>0</v>
      </c>
      <c r="GZ22" s="65">
        <f t="shared" si="81"/>
        <v>0</v>
      </c>
      <c r="HA22" s="65">
        <f t="shared" si="81"/>
        <v>0</v>
      </c>
      <c r="HB22" s="65">
        <f t="shared" si="81"/>
        <v>0</v>
      </c>
      <c r="HC22" s="68">
        <f t="shared" si="25"/>
        <v>0</v>
      </c>
    </row>
    <row r="23" spans="1:211" ht="35.25" customHeight="1" outlineLevel="1">
      <c r="A23" s="28" t="str">
        <f>IF(H23="",LEN(G23)-LEN(TRIM(G23)),"")</f>
        <v/>
      </c>
      <c r="B23" s="128" t="s">
        <v>96</v>
      </c>
      <c r="C23" s="24" t="s">
        <v>100</v>
      </c>
      <c r="D23" s="130">
        <v>44484</v>
      </c>
      <c r="E23" s="24" t="s">
        <v>104</v>
      </c>
      <c r="F23" s="112" t="s">
        <v>117</v>
      </c>
      <c r="G23" s="112" t="s">
        <v>107</v>
      </c>
      <c r="H23" s="112" t="s">
        <v>108</v>
      </c>
      <c r="I23" s="138" t="s">
        <v>123</v>
      </c>
      <c r="J23" s="131" t="s">
        <v>111</v>
      </c>
      <c r="K23" s="116" t="s">
        <v>121</v>
      </c>
      <c r="L23" s="134">
        <f>N23/$N$14</f>
        <v>3.2894736842105261E-3</v>
      </c>
      <c r="M23" s="116" t="s">
        <v>92</v>
      </c>
      <c r="N23" s="119">
        <v>2500</v>
      </c>
      <c r="O23" s="119">
        <f t="shared" si="82"/>
        <v>0</v>
      </c>
      <c r="P23" s="119">
        <f>$N23*R23</f>
        <v>0</v>
      </c>
      <c r="Q23" s="107">
        <f>IF(U23&lt;=$G$2,VLOOKUP($M23,$G$5:$W$7,3,FALSE),0)+IF(Y23&lt;=$G$2,VLOOKUP($M23,$G$5:$W$7,5,FALSE),0)+IF(AC23&lt;=$G$2,VLOOKUP($M23,$G$5:$W$7,7,FALSE),0)+IF(AG23&lt;=$G$2,VLOOKUP($M23,$G$5:$W$7,9,FALSE),0)+IF(AO23&lt;=$G$2,VLOOKUP($M23,$G$5:$W$7,11,FALSE),0)+IF(AK23&lt;=$G$2,VLOOKUP($M23,$G$5:$W$7,13,FALSE),0)+IF(AS23&lt;=$G$2,VLOOKUP($M23,$G$5:$W$7,15,FALSE),0)</f>
        <v>0</v>
      </c>
      <c r="R23" s="22">
        <f>IF(W23&lt;=$G$2,VLOOKUP($M23,$G$5:$U$7,3,FALSE),0)+IF(AA23&lt;=$G$2,VLOOKUP($M23,$G$5:$U$7,5,FALSE),0)+IF(AE23&lt;=$G$2,VLOOKUP($M23,$G$5:$U$7,7,FALSE),0)+IF(AI23&lt;=$G$2,VLOOKUP($M23,$G$5:$U$7,9,FALSE),0)+IF(AM23&lt;=$G$2,VLOOKUP($M23,$G$5:$U$7,11,FALSE),0)+IF(AQ23&lt;=$G$2,VLOOKUP($M23,$G$5:$U$7,13,FALSE),0)+IF(AU23&lt;=$G$2,VLOOKUP($M23,$G$5:$U$7,15,FALSE),0)</f>
        <v>0</v>
      </c>
      <c r="S23" s="32">
        <f t="shared" si="83"/>
        <v>0</v>
      </c>
      <c r="T23" s="35" t="s">
        <v>135</v>
      </c>
      <c r="U23" s="23">
        <v>44516</v>
      </c>
      <c r="V23" s="23">
        <v>44516</v>
      </c>
      <c r="W23" s="36" t="s">
        <v>44</v>
      </c>
      <c r="X23" s="38" t="s">
        <v>136</v>
      </c>
      <c r="Y23" s="23">
        <v>44546</v>
      </c>
      <c r="Z23" s="23">
        <v>44546</v>
      </c>
      <c r="AA23" s="36" t="s">
        <v>44</v>
      </c>
      <c r="AB23" s="38" t="s">
        <v>137</v>
      </c>
      <c r="AC23" s="23">
        <f t="shared" si="84"/>
        <v>44591</v>
      </c>
      <c r="AD23" s="23">
        <f t="shared" si="85"/>
        <v>44591</v>
      </c>
      <c r="AE23" s="36" t="s">
        <v>44</v>
      </c>
      <c r="AF23" s="62" t="s">
        <v>138</v>
      </c>
      <c r="AG23" s="130">
        <f t="shared" si="86"/>
        <v>44596</v>
      </c>
      <c r="AH23" s="130">
        <f t="shared" si="87"/>
        <v>44596</v>
      </c>
      <c r="AI23" s="36" t="s">
        <v>44</v>
      </c>
      <c r="AJ23" s="63" t="s">
        <v>139</v>
      </c>
      <c r="AK23" s="130">
        <f t="shared" si="88"/>
        <v>44601</v>
      </c>
      <c r="AL23" s="130">
        <f t="shared" si="89"/>
        <v>44601</v>
      </c>
      <c r="AM23" s="36" t="s">
        <v>44</v>
      </c>
      <c r="AN23" s="63" t="s">
        <v>140</v>
      </c>
      <c r="AO23" s="130">
        <f t="shared" si="90"/>
        <v>44611</v>
      </c>
      <c r="AP23" s="130">
        <f t="shared" si="91"/>
        <v>44611</v>
      </c>
      <c r="AQ23" s="36" t="s">
        <v>44</v>
      </c>
      <c r="AR23" s="63" t="s">
        <v>142</v>
      </c>
      <c r="AS23" s="130">
        <f t="shared" si="92"/>
        <v>44611</v>
      </c>
      <c r="AT23" s="130">
        <f t="shared" si="93"/>
        <v>44611</v>
      </c>
      <c r="AU23" s="36" t="s">
        <v>44</v>
      </c>
      <c r="AW23" s="5">
        <f t="shared" si="26"/>
        <v>11</v>
      </c>
      <c r="AX23" s="65">
        <f t="shared" si="67"/>
        <v>0</v>
      </c>
      <c r="AY23" s="65">
        <f t="shared" si="67"/>
        <v>0</v>
      </c>
      <c r="AZ23" s="65">
        <f t="shared" si="67"/>
        <v>0</v>
      </c>
      <c r="BA23" s="65">
        <f t="shared" si="67"/>
        <v>0</v>
      </c>
      <c r="BB23" s="65">
        <f t="shared" si="67"/>
        <v>0</v>
      </c>
      <c r="BC23" s="65">
        <f t="shared" si="67"/>
        <v>0</v>
      </c>
      <c r="BD23" s="65">
        <f t="shared" si="67"/>
        <v>0</v>
      </c>
      <c r="BE23" s="65">
        <f t="shared" si="67"/>
        <v>0</v>
      </c>
      <c r="BF23" s="65">
        <f t="shared" si="67"/>
        <v>0</v>
      </c>
      <c r="BG23" s="65">
        <f t="shared" si="67"/>
        <v>0</v>
      </c>
      <c r="BH23" s="65">
        <f t="shared" si="68"/>
        <v>0</v>
      </c>
      <c r="BI23" s="65">
        <f t="shared" si="68"/>
        <v>0</v>
      </c>
      <c r="BJ23" s="65">
        <f t="shared" si="68"/>
        <v>0</v>
      </c>
      <c r="BK23" s="65">
        <f t="shared" si="68"/>
        <v>0</v>
      </c>
      <c r="BL23" s="65">
        <f t="shared" si="68"/>
        <v>0</v>
      </c>
      <c r="BM23" s="65">
        <f t="shared" si="68"/>
        <v>0</v>
      </c>
      <c r="BN23" s="65">
        <f t="shared" si="68"/>
        <v>0</v>
      </c>
      <c r="BO23" s="65">
        <f t="shared" si="68"/>
        <v>0</v>
      </c>
      <c r="BP23" s="65">
        <f t="shared" si="68"/>
        <v>0</v>
      </c>
      <c r="BQ23" s="65">
        <f t="shared" si="68"/>
        <v>0</v>
      </c>
      <c r="BR23" s="65">
        <f t="shared" si="69"/>
        <v>0</v>
      </c>
      <c r="BS23" s="65">
        <f t="shared" si="69"/>
        <v>0</v>
      </c>
      <c r="BT23" s="65">
        <f t="shared" si="69"/>
        <v>0</v>
      </c>
      <c r="BU23" s="65">
        <f t="shared" si="69"/>
        <v>0</v>
      </c>
      <c r="BV23" s="65">
        <f t="shared" si="69"/>
        <v>250</v>
      </c>
      <c r="BW23" s="65">
        <f t="shared" si="69"/>
        <v>250</v>
      </c>
      <c r="BX23" s="65">
        <f t="shared" si="69"/>
        <v>250</v>
      </c>
      <c r="BY23" s="65">
        <f t="shared" si="69"/>
        <v>250</v>
      </c>
      <c r="BZ23" s="65">
        <f t="shared" si="69"/>
        <v>1000</v>
      </c>
      <c r="CA23" s="65">
        <f t="shared" si="69"/>
        <v>1000</v>
      </c>
      <c r="CB23" s="65">
        <f t="shared" si="70"/>
        <v>1000</v>
      </c>
      <c r="CC23" s="65">
        <f t="shared" si="70"/>
        <v>1000</v>
      </c>
      <c r="CD23" s="65">
        <f t="shared" si="70"/>
        <v>1000</v>
      </c>
      <c r="CE23" s="65">
        <f t="shared" si="70"/>
        <v>1000</v>
      </c>
      <c r="CF23" s="65">
        <f t="shared" si="70"/>
        <v>1750</v>
      </c>
      <c r="CG23" s="65">
        <f t="shared" si="70"/>
        <v>1999.9999999999998</v>
      </c>
      <c r="CH23" s="65">
        <f t="shared" si="70"/>
        <v>1999.9999999999998</v>
      </c>
      <c r="CI23" s="65">
        <f t="shared" si="70"/>
        <v>2125</v>
      </c>
      <c r="CJ23" s="65">
        <f t="shared" si="70"/>
        <v>2125</v>
      </c>
      <c r="CK23" s="65">
        <f t="shared" si="70"/>
        <v>2125</v>
      </c>
      <c r="CL23" s="65">
        <f t="shared" si="71"/>
        <v>2125</v>
      </c>
      <c r="CM23" s="65">
        <f t="shared" si="71"/>
        <v>2125</v>
      </c>
      <c r="CN23" s="65">
        <f t="shared" si="71"/>
        <v>2125</v>
      </c>
      <c r="CO23" s="65">
        <f t="shared" si="71"/>
        <v>2125</v>
      </c>
      <c r="CP23" s="65">
        <f t="shared" si="71"/>
        <v>2125</v>
      </c>
      <c r="CQ23" s="65">
        <f t="shared" si="71"/>
        <v>2125</v>
      </c>
      <c r="CR23" s="65">
        <f t="shared" si="71"/>
        <v>2125</v>
      </c>
      <c r="CS23" s="65">
        <f t="shared" si="71"/>
        <v>2125</v>
      </c>
      <c r="CT23" s="65">
        <f t="shared" si="71"/>
        <v>2125</v>
      </c>
      <c r="CU23" s="65">
        <f t="shared" si="71"/>
        <v>2125</v>
      </c>
      <c r="CV23" s="65">
        <f t="shared" si="71"/>
        <v>2125</v>
      </c>
      <c r="CW23" s="65">
        <f t="shared" si="71"/>
        <v>2125</v>
      </c>
      <c r="CX23" s="68">
        <f t="shared" si="19"/>
        <v>-375</v>
      </c>
      <c r="DA23" s="65">
        <f t="shared" si="72"/>
        <v>0</v>
      </c>
      <c r="DB23" s="65">
        <f t="shared" si="72"/>
        <v>0</v>
      </c>
      <c r="DC23" s="65">
        <f t="shared" si="72"/>
        <v>0</v>
      </c>
      <c r="DD23" s="65">
        <f t="shared" si="72"/>
        <v>0</v>
      </c>
      <c r="DE23" s="65">
        <f t="shared" si="72"/>
        <v>0</v>
      </c>
      <c r="DF23" s="65">
        <f t="shared" si="72"/>
        <v>0</v>
      </c>
      <c r="DG23" s="65">
        <f t="shared" si="72"/>
        <v>0</v>
      </c>
      <c r="DH23" s="65">
        <f t="shared" si="72"/>
        <v>0</v>
      </c>
      <c r="DI23" s="65">
        <f t="shared" si="72"/>
        <v>0</v>
      </c>
      <c r="DJ23" s="65">
        <f t="shared" si="72"/>
        <v>0</v>
      </c>
      <c r="DK23" s="65">
        <f t="shared" si="73"/>
        <v>0</v>
      </c>
      <c r="DL23" s="65">
        <f t="shared" si="73"/>
        <v>0</v>
      </c>
      <c r="DM23" s="65">
        <f t="shared" si="73"/>
        <v>0</v>
      </c>
      <c r="DN23" s="65">
        <f t="shared" si="73"/>
        <v>0</v>
      </c>
      <c r="DO23" s="65">
        <f t="shared" si="73"/>
        <v>0</v>
      </c>
      <c r="DP23" s="65">
        <f t="shared" si="73"/>
        <v>0</v>
      </c>
      <c r="DQ23" s="65">
        <f t="shared" si="73"/>
        <v>0</v>
      </c>
      <c r="DR23" s="65">
        <f t="shared" si="73"/>
        <v>0</v>
      </c>
      <c r="DS23" s="65">
        <f t="shared" si="73"/>
        <v>0</v>
      </c>
      <c r="DT23" s="65">
        <f t="shared" si="73"/>
        <v>0</v>
      </c>
      <c r="DU23" s="65">
        <f t="shared" si="74"/>
        <v>0</v>
      </c>
      <c r="DV23" s="65">
        <f t="shared" si="74"/>
        <v>0</v>
      </c>
      <c r="DW23" s="65">
        <f t="shared" si="74"/>
        <v>0</v>
      </c>
      <c r="DX23" s="65">
        <f t="shared" si="74"/>
        <v>0</v>
      </c>
      <c r="DY23" s="65">
        <f t="shared" si="74"/>
        <v>250</v>
      </c>
      <c r="DZ23" s="65">
        <f t="shared" si="74"/>
        <v>250</v>
      </c>
      <c r="EA23" s="65">
        <f t="shared" si="74"/>
        <v>250</v>
      </c>
      <c r="EB23" s="65">
        <f t="shared" si="74"/>
        <v>250</v>
      </c>
      <c r="EC23" s="65">
        <f t="shared" si="74"/>
        <v>1000</v>
      </c>
      <c r="ED23" s="65">
        <f t="shared" si="74"/>
        <v>1000</v>
      </c>
      <c r="EE23" s="65">
        <f t="shared" si="75"/>
        <v>1000</v>
      </c>
      <c r="EF23" s="65">
        <f t="shared" si="75"/>
        <v>1000</v>
      </c>
      <c r="EG23" s="65">
        <f t="shared" si="75"/>
        <v>1000</v>
      </c>
      <c r="EH23" s="65">
        <f t="shared" si="75"/>
        <v>1000</v>
      </c>
      <c r="EI23" s="65">
        <f t="shared" si="75"/>
        <v>1750</v>
      </c>
      <c r="EJ23" s="65">
        <f t="shared" si="75"/>
        <v>1999.9999999999998</v>
      </c>
      <c r="EK23" s="65">
        <f t="shared" si="75"/>
        <v>1999.9999999999998</v>
      </c>
      <c r="EL23" s="65">
        <f t="shared" si="75"/>
        <v>2125</v>
      </c>
      <c r="EM23" s="65">
        <f t="shared" si="75"/>
        <v>2125</v>
      </c>
      <c r="EN23" s="65">
        <f t="shared" si="75"/>
        <v>2125</v>
      </c>
      <c r="EO23" s="65">
        <f t="shared" si="76"/>
        <v>2125</v>
      </c>
      <c r="EP23" s="65">
        <f t="shared" si="76"/>
        <v>2125</v>
      </c>
      <c r="EQ23" s="65">
        <f t="shared" si="76"/>
        <v>2125</v>
      </c>
      <c r="ER23" s="65">
        <f t="shared" si="76"/>
        <v>2125</v>
      </c>
      <c r="ES23" s="65">
        <f t="shared" si="76"/>
        <v>2125</v>
      </c>
      <c r="ET23" s="65">
        <f t="shared" si="76"/>
        <v>2125</v>
      </c>
      <c r="EU23" s="65">
        <f t="shared" si="76"/>
        <v>2125</v>
      </c>
      <c r="EV23" s="65">
        <f t="shared" si="76"/>
        <v>2125</v>
      </c>
      <c r="EW23" s="65">
        <f t="shared" si="76"/>
        <v>2125</v>
      </c>
      <c r="EX23" s="65">
        <f t="shared" si="76"/>
        <v>2125</v>
      </c>
      <c r="EY23" s="65">
        <f t="shared" si="76"/>
        <v>2125</v>
      </c>
      <c r="EZ23" s="65">
        <f t="shared" si="76"/>
        <v>2125</v>
      </c>
      <c r="FA23" s="68">
        <f t="shared" si="22"/>
        <v>-375</v>
      </c>
      <c r="FC23" s="65">
        <f t="shared" si="77"/>
        <v>0</v>
      </c>
      <c r="FD23" s="65">
        <f t="shared" si="77"/>
        <v>0</v>
      </c>
      <c r="FE23" s="65">
        <f t="shared" si="77"/>
        <v>0</v>
      </c>
      <c r="FF23" s="65">
        <f t="shared" si="77"/>
        <v>0</v>
      </c>
      <c r="FG23" s="65">
        <f t="shared" si="77"/>
        <v>0</v>
      </c>
      <c r="FH23" s="65">
        <f t="shared" si="77"/>
        <v>0</v>
      </c>
      <c r="FI23" s="65">
        <f t="shared" si="77"/>
        <v>0</v>
      </c>
      <c r="FJ23" s="65">
        <f t="shared" si="77"/>
        <v>0</v>
      </c>
      <c r="FK23" s="65">
        <f t="shared" si="77"/>
        <v>0</v>
      </c>
      <c r="FL23" s="65">
        <f t="shared" si="77"/>
        <v>0</v>
      </c>
      <c r="FM23" s="65">
        <f t="shared" si="78"/>
        <v>0</v>
      </c>
      <c r="FN23" s="65">
        <f t="shared" si="78"/>
        <v>0</v>
      </c>
      <c r="FO23" s="65">
        <f t="shared" si="78"/>
        <v>0</v>
      </c>
      <c r="FP23" s="65">
        <f t="shared" si="78"/>
        <v>0</v>
      </c>
      <c r="FQ23" s="65">
        <f t="shared" si="78"/>
        <v>0</v>
      </c>
      <c r="FR23" s="65">
        <f t="shared" si="78"/>
        <v>0</v>
      </c>
      <c r="FS23" s="65">
        <f t="shared" si="78"/>
        <v>0</v>
      </c>
      <c r="FT23" s="65">
        <f t="shared" si="78"/>
        <v>0</v>
      </c>
      <c r="FU23" s="65">
        <f t="shared" si="78"/>
        <v>0</v>
      </c>
      <c r="FV23" s="65">
        <f t="shared" si="78"/>
        <v>0</v>
      </c>
      <c r="FW23" s="65">
        <f t="shared" si="79"/>
        <v>0</v>
      </c>
      <c r="FX23" s="65">
        <f t="shared" si="79"/>
        <v>0</v>
      </c>
      <c r="FY23" s="65">
        <f t="shared" si="79"/>
        <v>0</v>
      </c>
      <c r="FZ23" s="65">
        <f t="shared" si="79"/>
        <v>0</v>
      </c>
      <c r="GA23" s="65">
        <f t="shared" si="79"/>
        <v>0</v>
      </c>
      <c r="GB23" s="65">
        <f t="shared" si="79"/>
        <v>0</v>
      </c>
      <c r="GC23" s="65">
        <f t="shared" si="79"/>
        <v>0</v>
      </c>
      <c r="GD23" s="65">
        <f t="shared" si="79"/>
        <v>0</v>
      </c>
      <c r="GE23" s="65">
        <f t="shared" si="79"/>
        <v>0</v>
      </c>
      <c r="GF23" s="65">
        <f t="shared" si="79"/>
        <v>0</v>
      </c>
      <c r="GG23" s="65">
        <f t="shared" si="80"/>
        <v>0</v>
      </c>
      <c r="GH23" s="65">
        <f t="shared" si="80"/>
        <v>0</v>
      </c>
      <c r="GI23" s="65">
        <f t="shared" si="80"/>
        <v>0</v>
      </c>
      <c r="GJ23" s="65">
        <f t="shared" si="80"/>
        <v>0</v>
      </c>
      <c r="GK23" s="65">
        <f t="shared" si="80"/>
        <v>0</v>
      </c>
      <c r="GL23" s="65">
        <f t="shared" si="80"/>
        <v>0</v>
      </c>
      <c r="GM23" s="65">
        <f t="shared" si="80"/>
        <v>0</v>
      </c>
      <c r="GN23" s="65">
        <f t="shared" si="80"/>
        <v>0</v>
      </c>
      <c r="GO23" s="65">
        <f t="shared" si="80"/>
        <v>0</v>
      </c>
      <c r="GP23" s="65">
        <f t="shared" si="80"/>
        <v>0</v>
      </c>
      <c r="GQ23" s="65">
        <f t="shared" si="81"/>
        <v>0</v>
      </c>
      <c r="GR23" s="65">
        <f t="shared" si="81"/>
        <v>0</v>
      </c>
      <c r="GS23" s="65">
        <f t="shared" si="81"/>
        <v>0</v>
      </c>
      <c r="GT23" s="65">
        <f t="shared" si="81"/>
        <v>0</v>
      </c>
      <c r="GU23" s="65">
        <f t="shared" si="81"/>
        <v>0</v>
      </c>
      <c r="GV23" s="65">
        <f t="shared" si="81"/>
        <v>0</v>
      </c>
      <c r="GW23" s="65">
        <f t="shared" si="81"/>
        <v>0</v>
      </c>
      <c r="GX23" s="65">
        <f t="shared" si="81"/>
        <v>0</v>
      </c>
      <c r="GY23" s="65">
        <f t="shared" si="81"/>
        <v>0</v>
      </c>
      <c r="GZ23" s="65">
        <f t="shared" si="81"/>
        <v>0</v>
      </c>
      <c r="HA23" s="65">
        <f t="shared" si="81"/>
        <v>0</v>
      </c>
      <c r="HB23" s="65">
        <f t="shared" si="81"/>
        <v>0</v>
      </c>
      <c r="HC23" s="68">
        <f t="shared" si="25"/>
        <v>0</v>
      </c>
    </row>
    <row r="24" spans="1:211" ht="35.25" customHeight="1" outlineLevel="1">
      <c r="A24" s="28" t="str">
        <f>IF(H24="",LEN(G24)-LEN(TRIM(G24)),"")</f>
        <v/>
      </c>
      <c r="B24" s="128" t="s">
        <v>97</v>
      </c>
      <c r="C24" s="24" t="s">
        <v>101</v>
      </c>
      <c r="D24" s="130">
        <v>44484</v>
      </c>
      <c r="E24" s="24" t="s">
        <v>103</v>
      </c>
      <c r="F24" s="112" t="s">
        <v>118</v>
      </c>
      <c r="G24" s="112" t="s">
        <v>107</v>
      </c>
      <c r="H24" s="112" t="s">
        <v>108</v>
      </c>
      <c r="I24" s="138" t="s">
        <v>124</v>
      </c>
      <c r="J24" s="131" t="s">
        <v>109</v>
      </c>
      <c r="K24" s="116" t="s">
        <v>122</v>
      </c>
      <c r="L24" s="134">
        <f>N24/$N$14</f>
        <v>0.26315789473684209</v>
      </c>
      <c r="M24" s="116" t="s">
        <v>92</v>
      </c>
      <c r="N24" s="119">
        <v>200000</v>
      </c>
      <c r="O24" s="119">
        <f t="shared" si="82"/>
        <v>0</v>
      </c>
      <c r="P24" s="119">
        <f>$N24*R24</f>
        <v>0</v>
      </c>
      <c r="Q24" s="107">
        <f>IF(U24&lt;=$G$2,VLOOKUP($M24,$G$5:$W$7,3,FALSE),0)+IF(Y24&lt;=$G$2,VLOOKUP($M24,$G$5:$W$7,5,FALSE),0)+IF(AC24&lt;=$G$2,VLOOKUP($M24,$G$5:$W$7,7,FALSE),0)+IF(AG24&lt;=$G$2,VLOOKUP($M24,$G$5:$W$7,9,FALSE),0)+IF(AO24&lt;=$G$2,VLOOKUP($M24,$G$5:$W$7,11,FALSE),0)+IF(AK24&lt;=$G$2,VLOOKUP($M24,$G$5:$W$7,13,FALSE),0)+IF(AS24&lt;=$G$2,VLOOKUP($M24,$G$5:$W$7,15,FALSE),0)</f>
        <v>0</v>
      </c>
      <c r="R24" s="22">
        <f>IF(W24&lt;=$G$2,VLOOKUP($M24,$G$5:$U$7,3,FALSE),0)+IF(AA24&lt;=$G$2,VLOOKUP($M24,$G$5:$U$7,5,FALSE),0)+IF(AE24&lt;=$G$2,VLOOKUP($M24,$G$5:$U$7,7,FALSE),0)+IF(AI24&lt;=$G$2,VLOOKUP($M24,$G$5:$U$7,9,FALSE),0)+IF(AM24&lt;=$G$2,VLOOKUP($M24,$G$5:$U$7,11,FALSE),0)+IF(AQ24&lt;=$G$2,VLOOKUP($M24,$G$5:$U$7,13,FALSE),0)+IF(AU24&lt;=$G$2,VLOOKUP($M24,$G$5:$U$7,15,FALSE),0)</f>
        <v>0</v>
      </c>
      <c r="S24" s="32">
        <f t="shared" si="83"/>
        <v>0</v>
      </c>
      <c r="T24" s="35" t="s">
        <v>135</v>
      </c>
      <c r="U24" s="23">
        <v>44516</v>
      </c>
      <c r="V24" s="23">
        <v>44516</v>
      </c>
      <c r="W24" s="36" t="s">
        <v>44</v>
      </c>
      <c r="X24" s="38" t="s">
        <v>136</v>
      </c>
      <c r="Y24" s="23">
        <v>44546</v>
      </c>
      <c r="Z24" s="23">
        <v>44546</v>
      </c>
      <c r="AA24" s="36" t="s">
        <v>44</v>
      </c>
      <c r="AB24" s="38" t="s">
        <v>137</v>
      </c>
      <c r="AC24" s="23">
        <f t="shared" si="84"/>
        <v>44591</v>
      </c>
      <c r="AD24" s="23">
        <f t="shared" si="85"/>
        <v>44591</v>
      </c>
      <c r="AE24" s="36" t="s">
        <v>44</v>
      </c>
      <c r="AF24" s="62" t="s">
        <v>138</v>
      </c>
      <c r="AG24" s="130">
        <f t="shared" si="86"/>
        <v>44596</v>
      </c>
      <c r="AH24" s="130">
        <f t="shared" si="87"/>
        <v>44596</v>
      </c>
      <c r="AI24" s="36" t="s">
        <v>44</v>
      </c>
      <c r="AJ24" s="63" t="s">
        <v>139</v>
      </c>
      <c r="AK24" s="130">
        <f t="shared" si="88"/>
        <v>44601</v>
      </c>
      <c r="AL24" s="130">
        <f t="shared" si="89"/>
        <v>44601</v>
      </c>
      <c r="AM24" s="36" t="s">
        <v>44</v>
      </c>
      <c r="AN24" s="63" t="s">
        <v>140</v>
      </c>
      <c r="AO24" s="130">
        <f t="shared" si="90"/>
        <v>44611</v>
      </c>
      <c r="AP24" s="130">
        <f t="shared" si="91"/>
        <v>44611</v>
      </c>
      <c r="AQ24" s="36" t="s">
        <v>44</v>
      </c>
      <c r="AR24" s="63" t="s">
        <v>142</v>
      </c>
      <c r="AS24" s="130">
        <f t="shared" si="92"/>
        <v>44611</v>
      </c>
      <c r="AT24" s="130">
        <f t="shared" si="93"/>
        <v>44611</v>
      </c>
      <c r="AU24" s="36" t="s">
        <v>44</v>
      </c>
      <c r="AW24" s="5">
        <f t="shared" si="26"/>
        <v>12</v>
      </c>
      <c r="AX24" s="65">
        <f t="shared" si="67"/>
        <v>0</v>
      </c>
      <c r="AY24" s="65">
        <f t="shared" si="67"/>
        <v>0</v>
      </c>
      <c r="AZ24" s="65">
        <f t="shared" si="67"/>
        <v>0</v>
      </c>
      <c r="BA24" s="65">
        <f t="shared" si="67"/>
        <v>0</v>
      </c>
      <c r="BB24" s="65">
        <f t="shared" si="67"/>
        <v>0</v>
      </c>
      <c r="BC24" s="65">
        <f t="shared" si="67"/>
        <v>0</v>
      </c>
      <c r="BD24" s="65">
        <f t="shared" si="67"/>
        <v>0</v>
      </c>
      <c r="BE24" s="65">
        <f t="shared" si="67"/>
        <v>0</v>
      </c>
      <c r="BF24" s="65">
        <f t="shared" si="67"/>
        <v>0</v>
      </c>
      <c r="BG24" s="65">
        <f t="shared" si="67"/>
        <v>0</v>
      </c>
      <c r="BH24" s="65">
        <f t="shared" si="68"/>
        <v>0</v>
      </c>
      <c r="BI24" s="65">
        <f t="shared" si="68"/>
        <v>0</v>
      </c>
      <c r="BJ24" s="65">
        <f t="shared" si="68"/>
        <v>0</v>
      </c>
      <c r="BK24" s="65">
        <f t="shared" si="68"/>
        <v>0</v>
      </c>
      <c r="BL24" s="65">
        <f t="shared" si="68"/>
        <v>0</v>
      </c>
      <c r="BM24" s="65">
        <f t="shared" si="68"/>
        <v>0</v>
      </c>
      <c r="BN24" s="65">
        <f t="shared" si="68"/>
        <v>0</v>
      </c>
      <c r="BO24" s="65">
        <f t="shared" si="68"/>
        <v>0</v>
      </c>
      <c r="BP24" s="65">
        <f t="shared" si="68"/>
        <v>0</v>
      </c>
      <c r="BQ24" s="65">
        <f t="shared" si="68"/>
        <v>0</v>
      </c>
      <c r="BR24" s="65">
        <f t="shared" si="69"/>
        <v>0</v>
      </c>
      <c r="BS24" s="65">
        <f t="shared" si="69"/>
        <v>0</v>
      </c>
      <c r="BT24" s="65">
        <f t="shared" si="69"/>
        <v>0</v>
      </c>
      <c r="BU24" s="65">
        <f t="shared" si="69"/>
        <v>0</v>
      </c>
      <c r="BV24" s="65">
        <f t="shared" si="69"/>
        <v>20000</v>
      </c>
      <c r="BW24" s="65">
        <f t="shared" si="69"/>
        <v>20000</v>
      </c>
      <c r="BX24" s="65">
        <f t="shared" si="69"/>
        <v>20000</v>
      </c>
      <c r="BY24" s="65">
        <f t="shared" si="69"/>
        <v>20000</v>
      </c>
      <c r="BZ24" s="65">
        <f t="shared" si="69"/>
        <v>80000</v>
      </c>
      <c r="CA24" s="65">
        <f t="shared" si="69"/>
        <v>80000</v>
      </c>
      <c r="CB24" s="65">
        <f t="shared" si="70"/>
        <v>80000</v>
      </c>
      <c r="CC24" s="65">
        <f t="shared" si="70"/>
        <v>80000</v>
      </c>
      <c r="CD24" s="65">
        <f t="shared" si="70"/>
        <v>80000</v>
      </c>
      <c r="CE24" s="65">
        <f t="shared" si="70"/>
        <v>80000</v>
      </c>
      <c r="CF24" s="65">
        <f t="shared" si="70"/>
        <v>140000</v>
      </c>
      <c r="CG24" s="65">
        <f t="shared" si="70"/>
        <v>160000</v>
      </c>
      <c r="CH24" s="65">
        <f t="shared" si="70"/>
        <v>160000</v>
      </c>
      <c r="CI24" s="65">
        <f t="shared" si="70"/>
        <v>170000</v>
      </c>
      <c r="CJ24" s="65">
        <f t="shared" si="70"/>
        <v>170000</v>
      </c>
      <c r="CK24" s="65">
        <f t="shared" si="70"/>
        <v>170000</v>
      </c>
      <c r="CL24" s="65">
        <f t="shared" si="71"/>
        <v>170000</v>
      </c>
      <c r="CM24" s="65">
        <f t="shared" si="71"/>
        <v>170000</v>
      </c>
      <c r="CN24" s="65">
        <f t="shared" si="71"/>
        <v>170000</v>
      </c>
      <c r="CO24" s="65">
        <f t="shared" si="71"/>
        <v>170000</v>
      </c>
      <c r="CP24" s="65">
        <f t="shared" si="71"/>
        <v>170000</v>
      </c>
      <c r="CQ24" s="65">
        <f t="shared" si="71"/>
        <v>170000</v>
      </c>
      <c r="CR24" s="65">
        <f t="shared" si="71"/>
        <v>170000</v>
      </c>
      <c r="CS24" s="65">
        <f t="shared" si="71"/>
        <v>170000</v>
      </c>
      <c r="CT24" s="65">
        <f t="shared" si="71"/>
        <v>170000</v>
      </c>
      <c r="CU24" s="65">
        <f t="shared" si="71"/>
        <v>170000</v>
      </c>
      <c r="CV24" s="65">
        <f t="shared" si="71"/>
        <v>170000</v>
      </c>
      <c r="CW24" s="65">
        <f t="shared" si="71"/>
        <v>170000</v>
      </c>
      <c r="CX24" s="68">
        <f t="shared" si="19"/>
        <v>-30000</v>
      </c>
      <c r="DA24" s="65">
        <f t="shared" si="72"/>
        <v>0</v>
      </c>
      <c r="DB24" s="65">
        <f t="shared" si="72"/>
        <v>0</v>
      </c>
      <c r="DC24" s="65">
        <f t="shared" si="72"/>
        <v>0</v>
      </c>
      <c r="DD24" s="65">
        <f t="shared" si="72"/>
        <v>0</v>
      </c>
      <c r="DE24" s="65">
        <f t="shared" si="72"/>
        <v>0</v>
      </c>
      <c r="DF24" s="65">
        <f t="shared" si="72"/>
        <v>0</v>
      </c>
      <c r="DG24" s="65">
        <f t="shared" si="72"/>
        <v>0</v>
      </c>
      <c r="DH24" s="65">
        <f t="shared" si="72"/>
        <v>0</v>
      </c>
      <c r="DI24" s="65">
        <f t="shared" si="72"/>
        <v>0</v>
      </c>
      <c r="DJ24" s="65">
        <f t="shared" si="72"/>
        <v>0</v>
      </c>
      <c r="DK24" s="65">
        <f t="shared" si="73"/>
        <v>0</v>
      </c>
      <c r="DL24" s="65">
        <f t="shared" si="73"/>
        <v>0</v>
      </c>
      <c r="DM24" s="65">
        <f t="shared" si="73"/>
        <v>0</v>
      </c>
      <c r="DN24" s="65">
        <f t="shared" si="73"/>
        <v>0</v>
      </c>
      <c r="DO24" s="65">
        <f t="shared" si="73"/>
        <v>0</v>
      </c>
      <c r="DP24" s="65">
        <f t="shared" si="73"/>
        <v>0</v>
      </c>
      <c r="DQ24" s="65">
        <f t="shared" si="73"/>
        <v>0</v>
      </c>
      <c r="DR24" s="65">
        <f t="shared" si="73"/>
        <v>0</v>
      </c>
      <c r="DS24" s="65">
        <f t="shared" si="73"/>
        <v>0</v>
      </c>
      <c r="DT24" s="65">
        <f t="shared" si="73"/>
        <v>0</v>
      </c>
      <c r="DU24" s="65">
        <f t="shared" si="74"/>
        <v>0</v>
      </c>
      <c r="DV24" s="65">
        <f t="shared" si="74"/>
        <v>0</v>
      </c>
      <c r="DW24" s="65">
        <f t="shared" si="74"/>
        <v>0</v>
      </c>
      <c r="DX24" s="65">
        <f t="shared" si="74"/>
        <v>0</v>
      </c>
      <c r="DY24" s="65">
        <f t="shared" si="74"/>
        <v>20000</v>
      </c>
      <c r="DZ24" s="65">
        <f t="shared" si="74"/>
        <v>20000</v>
      </c>
      <c r="EA24" s="65">
        <f t="shared" si="74"/>
        <v>20000</v>
      </c>
      <c r="EB24" s="65">
        <f t="shared" si="74"/>
        <v>20000</v>
      </c>
      <c r="EC24" s="65">
        <f t="shared" si="74"/>
        <v>80000</v>
      </c>
      <c r="ED24" s="65">
        <f t="shared" si="74"/>
        <v>80000</v>
      </c>
      <c r="EE24" s="65">
        <f t="shared" si="75"/>
        <v>80000</v>
      </c>
      <c r="EF24" s="65">
        <f t="shared" si="75"/>
        <v>80000</v>
      </c>
      <c r="EG24" s="65">
        <f t="shared" si="75"/>
        <v>80000</v>
      </c>
      <c r="EH24" s="65">
        <f t="shared" si="75"/>
        <v>80000</v>
      </c>
      <c r="EI24" s="65">
        <f t="shared" si="75"/>
        <v>140000</v>
      </c>
      <c r="EJ24" s="65">
        <f t="shared" si="75"/>
        <v>160000</v>
      </c>
      <c r="EK24" s="65">
        <f t="shared" si="75"/>
        <v>160000</v>
      </c>
      <c r="EL24" s="65">
        <f t="shared" si="75"/>
        <v>170000</v>
      </c>
      <c r="EM24" s="65">
        <f t="shared" si="75"/>
        <v>170000</v>
      </c>
      <c r="EN24" s="65">
        <f t="shared" si="75"/>
        <v>170000</v>
      </c>
      <c r="EO24" s="65">
        <f t="shared" si="76"/>
        <v>170000</v>
      </c>
      <c r="EP24" s="65">
        <f t="shared" si="76"/>
        <v>170000</v>
      </c>
      <c r="EQ24" s="65">
        <f t="shared" si="76"/>
        <v>170000</v>
      </c>
      <c r="ER24" s="65">
        <f t="shared" si="76"/>
        <v>170000</v>
      </c>
      <c r="ES24" s="65">
        <f t="shared" si="76"/>
        <v>170000</v>
      </c>
      <c r="ET24" s="65">
        <f t="shared" si="76"/>
        <v>170000</v>
      </c>
      <c r="EU24" s="65">
        <f t="shared" si="76"/>
        <v>170000</v>
      </c>
      <c r="EV24" s="65">
        <f t="shared" si="76"/>
        <v>170000</v>
      </c>
      <c r="EW24" s="65">
        <f t="shared" si="76"/>
        <v>170000</v>
      </c>
      <c r="EX24" s="65">
        <f t="shared" si="76"/>
        <v>170000</v>
      </c>
      <c r="EY24" s="65">
        <f t="shared" si="76"/>
        <v>170000</v>
      </c>
      <c r="EZ24" s="65">
        <f t="shared" si="76"/>
        <v>170000</v>
      </c>
      <c r="FA24" s="68">
        <f t="shared" si="22"/>
        <v>-30000</v>
      </c>
      <c r="FC24" s="65">
        <f t="shared" si="77"/>
        <v>0</v>
      </c>
      <c r="FD24" s="65">
        <f t="shared" si="77"/>
        <v>0</v>
      </c>
      <c r="FE24" s="65">
        <f t="shared" si="77"/>
        <v>0</v>
      </c>
      <c r="FF24" s="65">
        <f t="shared" si="77"/>
        <v>0</v>
      </c>
      <c r="FG24" s="65">
        <f t="shared" si="77"/>
        <v>0</v>
      </c>
      <c r="FH24" s="65">
        <f t="shared" si="77"/>
        <v>0</v>
      </c>
      <c r="FI24" s="65">
        <f t="shared" si="77"/>
        <v>0</v>
      </c>
      <c r="FJ24" s="65">
        <f t="shared" si="77"/>
        <v>0</v>
      </c>
      <c r="FK24" s="65">
        <f t="shared" si="77"/>
        <v>0</v>
      </c>
      <c r="FL24" s="65">
        <f t="shared" si="77"/>
        <v>0</v>
      </c>
      <c r="FM24" s="65">
        <f t="shared" si="78"/>
        <v>0</v>
      </c>
      <c r="FN24" s="65">
        <f t="shared" si="78"/>
        <v>0</v>
      </c>
      <c r="FO24" s="65">
        <f t="shared" si="78"/>
        <v>0</v>
      </c>
      <c r="FP24" s="65">
        <f t="shared" si="78"/>
        <v>0</v>
      </c>
      <c r="FQ24" s="65">
        <f t="shared" si="78"/>
        <v>0</v>
      </c>
      <c r="FR24" s="65">
        <f t="shared" si="78"/>
        <v>0</v>
      </c>
      <c r="FS24" s="65">
        <f t="shared" si="78"/>
        <v>0</v>
      </c>
      <c r="FT24" s="65">
        <f t="shared" si="78"/>
        <v>0</v>
      </c>
      <c r="FU24" s="65">
        <f t="shared" si="78"/>
        <v>0</v>
      </c>
      <c r="FV24" s="65">
        <f t="shared" si="78"/>
        <v>0</v>
      </c>
      <c r="FW24" s="65">
        <f t="shared" si="79"/>
        <v>0</v>
      </c>
      <c r="FX24" s="65">
        <f t="shared" si="79"/>
        <v>0</v>
      </c>
      <c r="FY24" s="65">
        <f t="shared" si="79"/>
        <v>0</v>
      </c>
      <c r="FZ24" s="65">
        <f t="shared" si="79"/>
        <v>0</v>
      </c>
      <c r="GA24" s="65">
        <f t="shared" si="79"/>
        <v>0</v>
      </c>
      <c r="GB24" s="65">
        <f t="shared" si="79"/>
        <v>0</v>
      </c>
      <c r="GC24" s="65">
        <f t="shared" si="79"/>
        <v>0</v>
      </c>
      <c r="GD24" s="65">
        <f t="shared" si="79"/>
        <v>0</v>
      </c>
      <c r="GE24" s="65">
        <f t="shared" si="79"/>
        <v>0</v>
      </c>
      <c r="GF24" s="65">
        <f t="shared" si="79"/>
        <v>0</v>
      </c>
      <c r="GG24" s="65">
        <f t="shared" si="80"/>
        <v>0</v>
      </c>
      <c r="GH24" s="65">
        <f t="shared" si="80"/>
        <v>0</v>
      </c>
      <c r="GI24" s="65">
        <f t="shared" si="80"/>
        <v>0</v>
      </c>
      <c r="GJ24" s="65">
        <f t="shared" si="80"/>
        <v>0</v>
      </c>
      <c r="GK24" s="65">
        <f t="shared" si="80"/>
        <v>0</v>
      </c>
      <c r="GL24" s="65">
        <f t="shared" si="80"/>
        <v>0</v>
      </c>
      <c r="GM24" s="65">
        <f t="shared" si="80"/>
        <v>0</v>
      </c>
      <c r="GN24" s="65">
        <f t="shared" si="80"/>
        <v>0</v>
      </c>
      <c r="GO24" s="65">
        <f t="shared" si="80"/>
        <v>0</v>
      </c>
      <c r="GP24" s="65">
        <f t="shared" si="80"/>
        <v>0</v>
      </c>
      <c r="GQ24" s="65">
        <f t="shared" si="81"/>
        <v>0</v>
      </c>
      <c r="GR24" s="65">
        <f t="shared" si="81"/>
        <v>0</v>
      </c>
      <c r="GS24" s="65">
        <f t="shared" si="81"/>
        <v>0</v>
      </c>
      <c r="GT24" s="65">
        <f t="shared" si="81"/>
        <v>0</v>
      </c>
      <c r="GU24" s="65">
        <f t="shared" si="81"/>
        <v>0</v>
      </c>
      <c r="GV24" s="65">
        <f t="shared" si="81"/>
        <v>0</v>
      </c>
      <c r="GW24" s="65">
        <f t="shared" si="81"/>
        <v>0</v>
      </c>
      <c r="GX24" s="65">
        <f t="shared" si="81"/>
        <v>0</v>
      </c>
      <c r="GY24" s="65">
        <f t="shared" si="81"/>
        <v>0</v>
      </c>
      <c r="GZ24" s="65">
        <f t="shared" si="81"/>
        <v>0</v>
      </c>
      <c r="HA24" s="65">
        <f t="shared" si="81"/>
        <v>0</v>
      </c>
      <c r="HB24" s="65">
        <f t="shared" si="81"/>
        <v>0</v>
      </c>
      <c r="HC24" s="68">
        <f t="shared" si="25"/>
        <v>0</v>
      </c>
    </row>
    <row r="25" spans="1:211" s="58" customFormat="1" ht="18.75">
      <c r="A25" s="57"/>
      <c r="B25" s="129"/>
      <c r="C25" s="48" t="s">
        <v>125</v>
      </c>
      <c r="D25" s="48"/>
      <c r="E25" s="48"/>
      <c r="F25" s="48"/>
      <c r="G25" s="59"/>
      <c r="H25" s="49"/>
      <c r="I25" s="49"/>
      <c r="J25" s="114"/>
      <c r="K25" s="114"/>
      <c r="L25" s="133"/>
      <c r="M25" s="117"/>
      <c r="N25" s="136">
        <f>SUBTOTAL(9,N26:N28)</f>
        <v>350000</v>
      </c>
      <c r="O25" s="136">
        <f>SUBTOTAL(9,O26:O28)</f>
        <v>0</v>
      </c>
      <c r="P25" s="136">
        <f>SUBTOTAL(9,P26:P28)</f>
        <v>0</v>
      </c>
      <c r="Q25" s="106">
        <f>O25/N25</f>
        <v>0</v>
      </c>
      <c r="R25" s="51">
        <f>P25/N25</f>
        <v>0</v>
      </c>
      <c r="S25" s="52">
        <f>R25-Q25</f>
        <v>0</v>
      </c>
      <c r="T25" s="53"/>
      <c r="U25" s="54"/>
      <c r="V25" s="54"/>
      <c r="W25" s="55"/>
      <c r="X25" s="56"/>
      <c r="Y25" s="54"/>
      <c r="Z25" s="54"/>
      <c r="AA25" s="55"/>
      <c r="AB25" s="56"/>
      <c r="AC25" s="54"/>
      <c r="AD25" s="54"/>
      <c r="AE25" s="55"/>
      <c r="AF25" s="61"/>
      <c r="AG25" s="54"/>
      <c r="AH25" s="54"/>
      <c r="AI25" s="55"/>
      <c r="AJ25" s="61"/>
      <c r="AK25" s="54"/>
      <c r="AL25" s="54"/>
      <c r="AM25" s="55"/>
      <c r="AN25" s="61"/>
      <c r="AO25" s="54"/>
      <c r="AP25" s="54"/>
      <c r="AQ25" s="55"/>
      <c r="AR25" s="61"/>
      <c r="AS25" s="54"/>
      <c r="AT25" s="54"/>
      <c r="AU25" s="55"/>
      <c r="AW25" s="5">
        <f t="shared" si="26"/>
        <v>13</v>
      </c>
      <c r="AX25" s="64">
        <f t="shared" ref="AX25:CC25" si="94">SUBTOTAL(9,AX26:AX28)</f>
        <v>0</v>
      </c>
      <c r="AY25" s="64">
        <f t="shared" si="94"/>
        <v>0</v>
      </c>
      <c r="AZ25" s="64">
        <f t="shared" si="94"/>
        <v>0</v>
      </c>
      <c r="BA25" s="64">
        <f t="shared" si="94"/>
        <v>0</v>
      </c>
      <c r="BB25" s="64">
        <f t="shared" si="94"/>
        <v>0</v>
      </c>
      <c r="BC25" s="64">
        <f t="shared" si="94"/>
        <v>0</v>
      </c>
      <c r="BD25" s="64">
        <f t="shared" si="94"/>
        <v>0</v>
      </c>
      <c r="BE25" s="64">
        <f t="shared" si="94"/>
        <v>0</v>
      </c>
      <c r="BF25" s="64">
        <f t="shared" si="94"/>
        <v>0</v>
      </c>
      <c r="BG25" s="64">
        <f t="shared" si="94"/>
        <v>0</v>
      </c>
      <c r="BH25" s="64">
        <f t="shared" si="94"/>
        <v>0</v>
      </c>
      <c r="BI25" s="64">
        <f t="shared" si="94"/>
        <v>0</v>
      </c>
      <c r="BJ25" s="64">
        <f t="shared" si="94"/>
        <v>0</v>
      </c>
      <c r="BK25" s="64">
        <f t="shared" si="94"/>
        <v>0</v>
      </c>
      <c r="BL25" s="64">
        <f t="shared" si="94"/>
        <v>0</v>
      </c>
      <c r="BM25" s="64">
        <f t="shared" si="94"/>
        <v>0</v>
      </c>
      <c r="BN25" s="64">
        <f t="shared" si="94"/>
        <v>0</v>
      </c>
      <c r="BO25" s="64">
        <f t="shared" si="94"/>
        <v>0</v>
      </c>
      <c r="BP25" s="64">
        <f t="shared" si="94"/>
        <v>0</v>
      </c>
      <c r="BQ25" s="64">
        <f t="shared" si="94"/>
        <v>0</v>
      </c>
      <c r="BR25" s="64">
        <f t="shared" si="94"/>
        <v>0</v>
      </c>
      <c r="BS25" s="64">
        <f t="shared" si="94"/>
        <v>0</v>
      </c>
      <c r="BT25" s="64">
        <f t="shared" si="94"/>
        <v>0</v>
      </c>
      <c r="BU25" s="64">
        <f t="shared" si="94"/>
        <v>0</v>
      </c>
      <c r="BV25" s="64">
        <f t="shared" si="94"/>
        <v>0</v>
      </c>
      <c r="BW25" s="64">
        <f t="shared" si="94"/>
        <v>0</v>
      </c>
      <c r="BX25" s="64">
        <f t="shared" si="94"/>
        <v>0</v>
      </c>
      <c r="BY25" s="64">
        <f t="shared" si="94"/>
        <v>0</v>
      </c>
      <c r="BZ25" s="64">
        <f t="shared" si="94"/>
        <v>0</v>
      </c>
      <c r="CA25" s="64">
        <f t="shared" si="94"/>
        <v>0</v>
      </c>
      <c r="CB25" s="64">
        <f t="shared" si="94"/>
        <v>0</v>
      </c>
      <c r="CC25" s="64">
        <f t="shared" si="94"/>
        <v>0</v>
      </c>
      <c r="CD25" s="64">
        <f t="shared" ref="CD25:CW25" si="95">SUBTOTAL(9,CD26:CD28)</f>
        <v>35000</v>
      </c>
      <c r="CE25" s="64">
        <f t="shared" si="95"/>
        <v>37500</v>
      </c>
      <c r="CF25" s="64">
        <f t="shared" si="95"/>
        <v>45000</v>
      </c>
      <c r="CG25" s="64">
        <f t="shared" si="95"/>
        <v>45000</v>
      </c>
      <c r="CH25" s="64">
        <f t="shared" si="95"/>
        <v>150000</v>
      </c>
      <c r="CI25" s="64">
        <f t="shared" si="95"/>
        <v>157500</v>
      </c>
      <c r="CJ25" s="64">
        <f t="shared" si="95"/>
        <v>157500</v>
      </c>
      <c r="CK25" s="64">
        <f t="shared" si="95"/>
        <v>180000</v>
      </c>
      <c r="CL25" s="64">
        <f t="shared" si="95"/>
        <v>285000</v>
      </c>
      <c r="CM25" s="64">
        <f t="shared" si="95"/>
        <v>292500</v>
      </c>
      <c r="CN25" s="64">
        <f t="shared" si="95"/>
        <v>292500</v>
      </c>
      <c r="CO25" s="64">
        <f t="shared" si="95"/>
        <v>315000</v>
      </c>
      <c r="CP25" s="64">
        <f t="shared" si="95"/>
        <v>315000</v>
      </c>
      <c r="CQ25" s="64">
        <f t="shared" si="95"/>
        <v>315000</v>
      </c>
      <c r="CR25" s="64">
        <f t="shared" si="95"/>
        <v>315000</v>
      </c>
      <c r="CS25" s="64">
        <f t="shared" si="95"/>
        <v>315000</v>
      </c>
      <c r="CT25" s="64">
        <f t="shared" si="95"/>
        <v>315000</v>
      </c>
      <c r="CU25" s="64">
        <f t="shared" si="95"/>
        <v>315000</v>
      </c>
      <c r="CV25" s="64">
        <f t="shared" si="95"/>
        <v>315000</v>
      </c>
      <c r="CW25" s="64">
        <f t="shared" si="95"/>
        <v>315000</v>
      </c>
      <c r="CX25" s="68">
        <f t="shared" si="19"/>
        <v>-35000</v>
      </c>
      <c r="DA25" s="64">
        <f t="shared" ref="DA25:EF25" si="96">SUBTOTAL(9,DA26:DA28)</f>
        <v>0</v>
      </c>
      <c r="DB25" s="64">
        <f t="shared" si="96"/>
        <v>0</v>
      </c>
      <c r="DC25" s="64">
        <f t="shared" si="96"/>
        <v>0</v>
      </c>
      <c r="DD25" s="64">
        <f t="shared" si="96"/>
        <v>0</v>
      </c>
      <c r="DE25" s="64">
        <f t="shared" si="96"/>
        <v>0</v>
      </c>
      <c r="DF25" s="64">
        <f t="shared" si="96"/>
        <v>0</v>
      </c>
      <c r="DG25" s="64">
        <f t="shared" si="96"/>
        <v>0</v>
      </c>
      <c r="DH25" s="64">
        <f t="shared" si="96"/>
        <v>0</v>
      </c>
      <c r="DI25" s="64">
        <f t="shared" si="96"/>
        <v>0</v>
      </c>
      <c r="DJ25" s="64">
        <f t="shared" si="96"/>
        <v>0</v>
      </c>
      <c r="DK25" s="64">
        <f t="shared" si="96"/>
        <v>0</v>
      </c>
      <c r="DL25" s="64">
        <f t="shared" si="96"/>
        <v>0</v>
      </c>
      <c r="DM25" s="64">
        <f t="shared" si="96"/>
        <v>0</v>
      </c>
      <c r="DN25" s="64">
        <f t="shared" si="96"/>
        <v>0</v>
      </c>
      <c r="DO25" s="64">
        <f t="shared" si="96"/>
        <v>0</v>
      </c>
      <c r="DP25" s="64">
        <f t="shared" si="96"/>
        <v>0</v>
      </c>
      <c r="DQ25" s="64">
        <f t="shared" si="96"/>
        <v>0</v>
      </c>
      <c r="DR25" s="64">
        <f t="shared" si="96"/>
        <v>0</v>
      </c>
      <c r="DS25" s="64">
        <f t="shared" si="96"/>
        <v>0</v>
      </c>
      <c r="DT25" s="64">
        <f t="shared" si="96"/>
        <v>0</v>
      </c>
      <c r="DU25" s="64">
        <f t="shared" si="96"/>
        <v>0</v>
      </c>
      <c r="DV25" s="64">
        <f t="shared" si="96"/>
        <v>0</v>
      </c>
      <c r="DW25" s="64">
        <f t="shared" si="96"/>
        <v>0</v>
      </c>
      <c r="DX25" s="64">
        <f t="shared" si="96"/>
        <v>0</v>
      </c>
      <c r="DY25" s="64">
        <f t="shared" si="96"/>
        <v>0</v>
      </c>
      <c r="DZ25" s="64">
        <f t="shared" si="96"/>
        <v>0</v>
      </c>
      <c r="EA25" s="64">
        <f t="shared" si="96"/>
        <v>0</v>
      </c>
      <c r="EB25" s="64">
        <f t="shared" si="96"/>
        <v>0</v>
      </c>
      <c r="EC25" s="64">
        <f t="shared" si="96"/>
        <v>0</v>
      </c>
      <c r="ED25" s="64">
        <f t="shared" si="96"/>
        <v>0</v>
      </c>
      <c r="EE25" s="64">
        <f t="shared" si="96"/>
        <v>0</v>
      </c>
      <c r="EF25" s="64">
        <f t="shared" si="96"/>
        <v>0</v>
      </c>
      <c r="EG25" s="64">
        <f t="shared" ref="EG25:EZ25" si="97">SUBTOTAL(9,EG26:EG28)</f>
        <v>0</v>
      </c>
      <c r="EH25" s="64">
        <f t="shared" si="97"/>
        <v>0</v>
      </c>
      <c r="EI25" s="64">
        <f t="shared" si="97"/>
        <v>0</v>
      </c>
      <c r="EJ25" s="64">
        <f t="shared" si="97"/>
        <v>0</v>
      </c>
      <c r="EK25" s="64">
        <f t="shared" si="97"/>
        <v>0</v>
      </c>
      <c r="EL25" s="64">
        <f t="shared" si="97"/>
        <v>0</v>
      </c>
      <c r="EM25" s="64">
        <f t="shared" si="97"/>
        <v>0</v>
      </c>
      <c r="EN25" s="64">
        <f t="shared" si="97"/>
        <v>0</v>
      </c>
      <c r="EO25" s="64">
        <f t="shared" si="97"/>
        <v>0</v>
      </c>
      <c r="EP25" s="64">
        <f t="shared" si="97"/>
        <v>35000</v>
      </c>
      <c r="EQ25" s="64">
        <f t="shared" si="97"/>
        <v>37500</v>
      </c>
      <c r="ER25" s="64">
        <f t="shared" si="97"/>
        <v>45000</v>
      </c>
      <c r="ES25" s="64">
        <f t="shared" si="97"/>
        <v>45000</v>
      </c>
      <c r="ET25" s="64">
        <f t="shared" si="97"/>
        <v>150000</v>
      </c>
      <c r="EU25" s="64">
        <f t="shared" si="97"/>
        <v>157500</v>
      </c>
      <c r="EV25" s="64">
        <f t="shared" si="97"/>
        <v>180000</v>
      </c>
      <c r="EW25" s="64">
        <f t="shared" si="97"/>
        <v>180000</v>
      </c>
      <c r="EX25" s="64">
        <f t="shared" si="97"/>
        <v>285000</v>
      </c>
      <c r="EY25" s="64">
        <f t="shared" si="97"/>
        <v>292500</v>
      </c>
      <c r="EZ25" s="64">
        <f t="shared" si="97"/>
        <v>292500</v>
      </c>
      <c r="FA25" s="68">
        <f t="shared" si="22"/>
        <v>-57500</v>
      </c>
      <c r="FC25" s="64">
        <f t="shared" ref="FC25:GH25" si="98">SUBTOTAL(9,FC26:FC28)</f>
        <v>0</v>
      </c>
      <c r="FD25" s="64">
        <f t="shared" si="98"/>
        <v>0</v>
      </c>
      <c r="FE25" s="64">
        <f t="shared" si="98"/>
        <v>0</v>
      </c>
      <c r="FF25" s="64">
        <f t="shared" si="98"/>
        <v>0</v>
      </c>
      <c r="FG25" s="64">
        <f t="shared" si="98"/>
        <v>0</v>
      </c>
      <c r="FH25" s="64">
        <f t="shared" si="98"/>
        <v>0</v>
      </c>
      <c r="FI25" s="64">
        <f t="shared" si="98"/>
        <v>0</v>
      </c>
      <c r="FJ25" s="64">
        <f t="shared" si="98"/>
        <v>0</v>
      </c>
      <c r="FK25" s="64">
        <f t="shared" si="98"/>
        <v>0</v>
      </c>
      <c r="FL25" s="64">
        <f t="shared" si="98"/>
        <v>0</v>
      </c>
      <c r="FM25" s="64">
        <f t="shared" si="98"/>
        <v>0</v>
      </c>
      <c r="FN25" s="64">
        <f t="shared" si="98"/>
        <v>0</v>
      </c>
      <c r="FO25" s="64">
        <f t="shared" si="98"/>
        <v>0</v>
      </c>
      <c r="FP25" s="64">
        <f t="shared" si="98"/>
        <v>0</v>
      </c>
      <c r="FQ25" s="64">
        <f t="shared" si="98"/>
        <v>0</v>
      </c>
      <c r="FR25" s="64">
        <f t="shared" si="98"/>
        <v>0</v>
      </c>
      <c r="FS25" s="64">
        <f t="shared" si="98"/>
        <v>0</v>
      </c>
      <c r="FT25" s="64">
        <f t="shared" si="98"/>
        <v>0</v>
      </c>
      <c r="FU25" s="64">
        <f t="shared" si="98"/>
        <v>0</v>
      </c>
      <c r="FV25" s="64">
        <f t="shared" si="98"/>
        <v>0</v>
      </c>
      <c r="FW25" s="64">
        <f t="shared" si="98"/>
        <v>0</v>
      </c>
      <c r="FX25" s="64">
        <f t="shared" si="98"/>
        <v>0</v>
      </c>
      <c r="FY25" s="64">
        <f t="shared" si="98"/>
        <v>0</v>
      </c>
      <c r="FZ25" s="64">
        <f t="shared" si="98"/>
        <v>0</v>
      </c>
      <c r="GA25" s="64">
        <f t="shared" si="98"/>
        <v>0</v>
      </c>
      <c r="GB25" s="64">
        <f t="shared" si="98"/>
        <v>0</v>
      </c>
      <c r="GC25" s="64">
        <f t="shared" si="98"/>
        <v>0</v>
      </c>
      <c r="GD25" s="64">
        <f t="shared" si="98"/>
        <v>0</v>
      </c>
      <c r="GE25" s="64">
        <f t="shared" si="98"/>
        <v>0</v>
      </c>
      <c r="GF25" s="64">
        <f t="shared" si="98"/>
        <v>0</v>
      </c>
      <c r="GG25" s="64">
        <f t="shared" si="98"/>
        <v>0</v>
      </c>
      <c r="GH25" s="64">
        <f t="shared" si="98"/>
        <v>0</v>
      </c>
      <c r="GI25" s="64">
        <f t="shared" ref="GI25:HB25" si="99">SUBTOTAL(9,GI26:GI28)</f>
        <v>0</v>
      </c>
      <c r="GJ25" s="64">
        <f t="shared" si="99"/>
        <v>0</v>
      </c>
      <c r="GK25" s="64">
        <f t="shared" si="99"/>
        <v>0</v>
      </c>
      <c r="GL25" s="64">
        <f t="shared" si="99"/>
        <v>0</v>
      </c>
      <c r="GM25" s="64">
        <f t="shared" si="99"/>
        <v>0</v>
      </c>
      <c r="GN25" s="64">
        <f t="shared" si="99"/>
        <v>0</v>
      </c>
      <c r="GO25" s="64">
        <f t="shared" si="99"/>
        <v>0</v>
      </c>
      <c r="GP25" s="64">
        <f t="shared" si="99"/>
        <v>0</v>
      </c>
      <c r="GQ25" s="64">
        <f t="shared" si="99"/>
        <v>0</v>
      </c>
      <c r="GR25" s="64">
        <f t="shared" si="99"/>
        <v>0</v>
      </c>
      <c r="GS25" s="64">
        <f t="shared" si="99"/>
        <v>0</v>
      </c>
      <c r="GT25" s="64">
        <f t="shared" si="99"/>
        <v>0</v>
      </c>
      <c r="GU25" s="64">
        <f t="shared" si="99"/>
        <v>0</v>
      </c>
      <c r="GV25" s="64">
        <f t="shared" si="99"/>
        <v>0</v>
      </c>
      <c r="GW25" s="64">
        <f t="shared" si="99"/>
        <v>0</v>
      </c>
      <c r="GX25" s="64">
        <f t="shared" si="99"/>
        <v>0</v>
      </c>
      <c r="GY25" s="64">
        <f t="shared" si="99"/>
        <v>0</v>
      </c>
      <c r="GZ25" s="64">
        <f t="shared" si="99"/>
        <v>0</v>
      </c>
      <c r="HA25" s="64">
        <f t="shared" si="99"/>
        <v>0</v>
      </c>
      <c r="HB25" s="64">
        <f t="shared" si="99"/>
        <v>0</v>
      </c>
      <c r="HC25" s="68">
        <f t="shared" si="25"/>
        <v>0</v>
      </c>
    </row>
    <row r="26" spans="1:211" ht="45" outlineLevel="1">
      <c r="A26" s="28" t="str">
        <f>IF(H26="",LEN(G26)-LEN(TRIM(G26)),"")</f>
        <v/>
      </c>
      <c r="B26" s="128" t="s">
        <v>95</v>
      </c>
      <c r="C26" s="24" t="s">
        <v>126</v>
      </c>
      <c r="D26" s="24" t="s">
        <v>127</v>
      </c>
      <c r="E26" s="24" t="s">
        <v>127</v>
      </c>
      <c r="F26" s="112" t="s">
        <v>128</v>
      </c>
      <c r="G26" s="112" t="s">
        <v>107</v>
      </c>
      <c r="H26" s="15" t="s">
        <v>108</v>
      </c>
      <c r="I26" s="15" t="s">
        <v>129</v>
      </c>
      <c r="J26" s="131" t="s">
        <v>109</v>
      </c>
      <c r="K26" s="115" t="s">
        <v>130</v>
      </c>
      <c r="L26" s="134">
        <f>N26/$N$14</f>
        <v>6.5789473684210523E-2</v>
      </c>
      <c r="M26" s="116" t="s">
        <v>85</v>
      </c>
      <c r="N26" s="119">
        <v>50000</v>
      </c>
      <c r="O26" s="119">
        <f t="shared" ref="O26:O28" si="100">N26*Q26</f>
        <v>0</v>
      </c>
      <c r="P26" s="119">
        <f>$N26*R26</f>
        <v>0</v>
      </c>
      <c r="Q26" s="107">
        <f>IF(U26&lt;=$G$2,VLOOKUP($M26,$G$5:$W$7,3,FALSE),0)+IF(Y26&lt;=$G$2,VLOOKUP($M26,$G$5:$W$7,5,FALSE),0)+IF(AC26&lt;=$G$2,VLOOKUP($M26,$G$5:$W$7,7,FALSE),0)+IF(AG26&lt;=$G$2,VLOOKUP($M26,$G$5:$W$7,9,FALSE),0)+IF(AO26&lt;=$G$2,VLOOKUP($M26,$G$5:$W$7,11,FALSE),0)+IF(AK26&lt;=$G$2,VLOOKUP($M26,$G$5:$W$7,13,FALSE),0)+IF(AS26&lt;=$G$2,VLOOKUP($M26,$G$5:$W$7,15,FALSE),0)</f>
        <v>0</v>
      </c>
      <c r="R26" s="22">
        <f>IF(W26&lt;=$G$2,VLOOKUP($M26,$G$5:$U$7,3,FALSE),0)+IF(AA26&lt;=$G$2,VLOOKUP($M26,$G$5:$U$7,5,FALSE),0)+IF(AE26&lt;=$G$2,VLOOKUP($M26,$G$5:$U$7,7,FALSE),0)+IF(AI26&lt;=$G$2,VLOOKUP($M26,$G$5:$U$7,9,FALSE),0)+IF(AM26&lt;=$G$2,VLOOKUP($M26,$G$5:$U$7,11,FALSE),0)+IF(AQ26&lt;=$G$2,VLOOKUP($M26,$G$5:$U$7,13,FALSE),0)+IF(AU26&lt;=$G$2,VLOOKUP($M26,$G$5:$U$7,15,FALSE),0)</f>
        <v>0</v>
      </c>
      <c r="S26" s="32">
        <f>R26-Q26</f>
        <v>0</v>
      </c>
      <c r="T26" s="35" t="s">
        <v>137</v>
      </c>
      <c r="U26" s="23">
        <f>Закупка!AO22+90</f>
        <v>44574</v>
      </c>
      <c r="V26" s="23">
        <f>Закупка!AP22+90</f>
        <v>44635</v>
      </c>
      <c r="W26" s="36" t="s">
        <v>44</v>
      </c>
      <c r="X26" s="38" t="s">
        <v>139</v>
      </c>
      <c r="Y26" s="23">
        <f>U26+7</f>
        <v>44581</v>
      </c>
      <c r="Z26" s="23">
        <f>V26+7</f>
        <v>44642</v>
      </c>
      <c r="AA26" s="36" t="s">
        <v>44</v>
      </c>
      <c r="AB26" s="38" t="s">
        <v>140</v>
      </c>
      <c r="AC26" s="23">
        <f>Y26+10</f>
        <v>44591</v>
      </c>
      <c r="AD26" s="23">
        <f t="shared" ref="AD26:AD28" si="101">Z26+10</f>
        <v>44652</v>
      </c>
      <c r="AE26" s="36" t="s">
        <v>44</v>
      </c>
      <c r="AF26" s="62" t="s">
        <v>142</v>
      </c>
      <c r="AG26" s="130">
        <f>AC26</f>
        <v>44591</v>
      </c>
      <c r="AH26" s="130">
        <f t="shared" ref="AH26:AH28" si="102">AD26</f>
        <v>44652</v>
      </c>
      <c r="AI26" s="36" t="s">
        <v>44</v>
      </c>
      <c r="AJ26" s="139"/>
      <c r="AK26" s="140"/>
      <c r="AL26" s="140"/>
      <c r="AM26" s="141"/>
      <c r="AN26" s="139"/>
      <c r="AO26" s="140"/>
      <c r="AP26" s="140"/>
      <c r="AQ26" s="141"/>
      <c r="AR26" s="139"/>
      <c r="AS26" s="140"/>
      <c r="AT26" s="140"/>
      <c r="AU26" s="141"/>
      <c r="AW26" s="5">
        <f t="shared" si="26"/>
        <v>14</v>
      </c>
      <c r="AX26" s="65">
        <f t="shared" ref="AX26:BG28" si="103">(IF($U26&lt;=AX$8,VLOOKUP($M26,$G$5:$S$7,3,FALSE),0)+IF($Y26&lt;=AX$8,VLOOKUP($M26,$G$5:$S$7,5,FALSE),0)+IF($AC26&lt;=AX$8,VLOOKUP($M26,$G$5:$S$7,7,FALSE),0)+IF($AG26&lt;=AX$8,VLOOKUP($M26,$G$5:$S$7,9,FALSE),0)+IF($AO26&lt;=AX$8,VLOOKUP($M26,$G$5:$S$7,11,FALSE),0))*$N26</f>
        <v>0</v>
      </c>
      <c r="AY26" s="65">
        <f t="shared" si="103"/>
        <v>0</v>
      </c>
      <c r="AZ26" s="65">
        <f t="shared" si="103"/>
        <v>0</v>
      </c>
      <c r="BA26" s="65">
        <f t="shared" si="103"/>
        <v>0</v>
      </c>
      <c r="BB26" s="65">
        <f t="shared" si="103"/>
        <v>0</v>
      </c>
      <c r="BC26" s="65">
        <f t="shared" si="103"/>
        <v>0</v>
      </c>
      <c r="BD26" s="65">
        <f t="shared" si="103"/>
        <v>0</v>
      </c>
      <c r="BE26" s="65">
        <f t="shared" si="103"/>
        <v>0</v>
      </c>
      <c r="BF26" s="65">
        <f t="shared" si="103"/>
        <v>0</v>
      </c>
      <c r="BG26" s="65">
        <f t="shared" si="103"/>
        <v>0</v>
      </c>
      <c r="BH26" s="65">
        <f t="shared" ref="BH26:BQ28" si="104">(IF($U26&lt;=BH$8,VLOOKUP($M26,$G$5:$S$7,3,FALSE),0)+IF($Y26&lt;=BH$8,VLOOKUP($M26,$G$5:$S$7,5,FALSE),0)+IF($AC26&lt;=BH$8,VLOOKUP($M26,$G$5:$S$7,7,FALSE),0)+IF($AG26&lt;=BH$8,VLOOKUP($M26,$G$5:$S$7,9,FALSE),0)+IF($AO26&lt;=BH$8,VLOOKUP($M26,$G$5:$S$7,11,FALSE),0))*$N26</f>
        <v>0</v>
      </c>
      <c r="BI26" s="65">
        <f t="shared" si="104"/>
        <v>0</v>
      </c>
      <c r="BJ26" s="65">
        <f t="shared" si="104"/>
        <v>0</v>
      </c>
      <c r="BK26" s="65">
        <f t="shared" si="104"/>
        <v>0</v>
      </c>
      <c r="BL26" s="65">
        <f t="shared" si="104"/>
        <v>0</v>
      </c>
      <c r="BM26" s="65">
        <f t="shared" si="104"/>
        <v>0</v>
      </c>
      <c r="BN26" s="65">
        <f t="shared" si="104"/>
        <v>0</v>
      </c>
      <c r="BO26" s="65">
        <f t="shared" si="104"/>
        <v>0</v>
      </c>
      <c r="BP26" s="65">
        <f t="shared" si="104"/>
        <v>0</v>
      </c>
      <c r="BQ26" s="65">
        <f t="shared" si="104"/>
        <v>0</v>
      </c>
      <c r="BR26" s="65">
        <f t="shared" ref="BR26:CA28" si="105">(IF($U26&lt;=BR$8,VLOOKUP($M26,$G$5:$S$7,3,FALSE),0)+IF($Y26&lt;=BR$8,VLOOKUP($M26,$G$5:$S$7,5,FALSE),0)+IF($AC26&lt;=BR$8,VLOOKUP($M26,$G$5:$S$7,7,FALSE),0)+IF($AG26&lt;=BR$8,VLOOKUP($M26,$G$5:$S$7,9,FALSE),0)+IF($AO26&lt;=BR$8,VLOOKUP($M26,$G$5:$S$7,11,FALSE),0))*$N26</f>
        <v>0</v>
      </c>
      <c r="BS26" s="65">
        <f t="shared" si="105"/>
        <v>0</v>
      </c>
      <c r="BT26" s="65">
        <f t="shared" si="105"/>
        <v>0</v>
      </c>
      <c r="BU26" s="65">
        <f t="shared" si="105"/>
        <v>0</v>
      </c>
      <c r="BV26" s="65">
        <f t="shared" si="105"/>
        <v>0</v>
      </c>
      <c r="BW26" s="65">
        <f t="shared" si="105"/>
        <v>0</v>
      </c>
      <c r="BX26" s="65">
        <f t="shared" si="105"/>
        <v>0</v>
      </c>
      <c r="BY26" s="65">
        <f t="shared" si="105"/>
        <v>0</v>
      </c>
      <c r="BZ26" s="65">
        <f t="shared" si="105"/>
        <v>0</v>
      </c>
      <c r="CA26" s="65">
        <f t="shared" si="105"/>
        <v>0</v>
      </c>
      <c r="CB26" s="65">
        <f t="shared" ref="CB26:CK28" si="106">(IF($U26&lt;=CB$8,VLOOKUP($M26,$G$5:$S$7,3,FALSE),0)+IF($Y26&lt;=CB$8,VLOOKUP($M26,$G$5:$S$7,5,FALSE),0)+IF($AC26&lt;=CB$8,VLOOKUP($M26,$G$5:$S$7,7,FALSE),0)+IF($AG26&lt;=CB$8,VLOOKUP($M26,$G$5:$S$7,9,FALSE),0)+IF($AO26&lt;=CB$8,VLOOKUP($M26,$G$5:$S$7,11,FALSE),0))*$N26</f>
        <v>0</v>
      </c>
      <c r="CC26" s="65">
        <f t="shared" si="106"/>
        <v>0</v>
      </c>
      <c r="CD26" s="65">
        <f t="shared" si="106"/>
        <v>35000</v>
      </c>
      <c r="CE26" s="65">
        <f t="shared" si="106"/>
        <v>37500</v>
      </c>
      <c r="CF26" s="65">
        <f t="shared" si="106"/>
        <v>45000</v>
      </c>
      <c r="CG26" s="65">
        <f t="shared" si="106"/>
        <v>45000</v>
      </c>
      <c r="CH26" s="65">
        <f t="shared" si="106"/>
        <v>45000</v>
      </c>
      <c r="CI26" s="65">
        <f t="shared" si="106"/>
        <v>45000</v>
      </c>
      <c r="CJ26" s="65">
        <f t="shared" si="106"/>
        <v>45000</v>
      </c>
      <c r="CK26" s="65">
        <f t="shared" si="106"/>
        <v>45000</v>
      </c>
      <c r="CL26" s="65">
        <f t="shared" ref="CL26:CW28" si="107">(IF($U26&lt;=CL$8,VLOOKUP($M26,$G$5:$S$7,3,FALSE),0)+IF($Y26&lt;=CL$8,VLOOKUP($M26,$G$5:$S$7,5,FALSE),0)+IF($AC26&lt;=CL$8,VLOOKUP($M26,$G$5:$S$7,7,FALSE),0)+IF($AG26&lt;=CL$8,VLOOKUP($M26,$G$5:$S$7,9,FALSE),0)+IF($AO26&lt;=CL$8,VLOOKUP($M26,$G$5:$S$7,11,FALSE),0))*$N26</f>
        <v>45000</v>
      </c>
      <c r="CM26" s="65">
        <f t="shared" si="107"/>
        <v>45000</v>
      </c>
      <c r="CN26" s="65">
        <f t="shared" si="107"/>
        <v>45000</v>
      </c>
      <c r="CO26" s="65">
        <f t="shared" si="107"/>
        <v>45000</v>
      </c>
      <c r="CP26" s="65">
        <f t="shared" si="107"/>
        <v>45000</v>
      </c>
      <c r="CQ26" s="65">
        <f t="shared" si="107"/>
        <v>45000</v>
      </c>
      <c r="CR26" s="65">
        <f t="shared" si="107"/>
        <v>45000</v>
      </c>
      <c r="CS26" s="65">
        <f t="shared" si="107"/>
        <v>45000</v>
      </c>
      <c r="CT26" s="65">
        <f t="shared" si="107"/>
        <v>45000</v>
      </c>
      <c r="CU26" s="65">
        <f t="shared" si="107"/>
        <v>45000</v>
      </c>
      <c r="CV26" s="65">
        <f t="shared" si="107"/>
        <v>45000</v>
      </c>
      <c r="CW26" s="65">
        <f t="shared" si="107"/>
        <v>45000</v>
      </c>
      <c r="CX26" s="68">
        <f t="shared" si="19"/>
        <v>-5000</v>
      </c>
      <c r="DA26" s="65">
        <f t="shared" ref="DA26:DJ28" si="108">(IF($V26&lt;=DA$8,VLOOKUP($M26,$G$5:$S$7,3,FALSE),0)+IF($Z26&lt;=DA$8,VLOOKUP($M26,$G$5:$S$7,5,FALSE),0)+IF($AD26&lt;=DA$8,VLOOKUP($M26,$G$5:$S$7,7,FALSE),0)+IF($AH26&lt;=DA$8,VLOOKUP($M26,$G$5:$S$7,9,FALSE),0)+IF($AP26&lt;=DA$8,VLOOKUP($M26,$G$5:$S$7,11,FALSE),0))*$N26</f>
        <v>0</v>
      </c>
      <c r="DB26" s="65">
        <f t="shared" si="108"/>
        <v>0</v>
      </c>
      <c r="DC26" s="65">
        <f t="shared" si="108"/>
        <v>0</v>
      </c>
      <c r="DD26" s="65">
        <f t="shared" si="108"/>
        <v>0</v>
      </c>
      <c r="DE26" s="65">
        <f t="shared" si="108"/>
        <v>0</v>
      </c>
      <c r="DF26" s="65">
        <f t="shared" si="108"/>
        <v>0</v>
      </c>
      <c r="DG26" s="65">
        <f t="shared" si="108"/>
        <v>0</v>
      </c>
      <c r="DH26" s="65">
        <f t="shared" si="108"/>
        <v>0</v>
      </c>
      <c r="DI26" s="65">
        <f t="shared" si="108"/>
        <v>0</v>
      </c>
      <c r="DJ26" s="65">
        <f t="shared" si="108"/>
        <v>0</v>
      </c>
      <c r="DK26" s="65">
        <f t="shared" ref="DK26:DT28" si="109">(IF($V26&lt;=DK$8,VLOOKUP($M26,$G$5:$S$7,3,FALSE),0)+IF($Z26&lt;=DK$8,VLOOKUP($M26,$G$5:$S$7,5,FALSE),0)+IF($AD26&lt;=DK$8,VLOOKUP($M26,$G$5:$S$7,7,FALSE),0)+IF($AH26&lt;=DK$8,VLOOKUP($M26,$G$5:$S$7,9,FALSE),0)+IF($AP26&lt;=DK$8,VLOOKUP($M26,$G$5:$S$7,11,FALSE),0))*$N26</f>
        <v>0</v>
      </c>
      <c r="DL26" s="65">
        <f t="shared" si="109"/>
        <v>0</v>
      </c>
      <c r="DM26" s="65">
        <f t="shared" si="109"/>
        <v>0</v>
      </c>
      <c r="DN26" s="65">
        <f t="shared" si="109"/>
        <v>0</v>
      </c>
      <c r="DO26" s="65">
        <f t="shared" si="109"/>
        <v>0</v>
      </c>
      <c r="DP26" s="65">
        <f t="shared" si="109"/>
        <v>0</v>
      </c>
      <c r="DQ26" s="65">
        <f t="shared" si="109"/>
        <v>0</v>
      </c>
      <c r="DR26" s="65">
        <f t="shared" si="109"/>
        <v>0</v>
      </c>
      <c r="DS26" s="65">
        <f t="shared" si="109"/>
        <v>0</v>
      </c>
      <c r="DT26" s="65">
        <f t="shared" si="109"/>
        <v>0</v>
      </c>
      <c r="DU26" s="65">
        <f t="shared" ref="DU26:ED28" si="110">(IF($V26&lt;=DU$8,VLOOKUP($M26,$G$5:$S$7,3,FALSE),0)+IF($Z26&lt;=DU$8,VLOOKUP($M26,$G$5:$S$7,5,FALSE),0)+IF($AD26&lt;=DU$8,VLOOKUP($M26,$G$5:$S$7,7,FALSE),0)+IF($AH26&lt;=DU$8,VLOOKUP($M26,$G$5:$S$7,9,FALSE),0)+IF($AP26&lt;=DU$8,VLOOKUP($M26,$G$5:$S$7,11,FALSE),0))*$N26</f>
        <v>0</v>
      </c>
      <c r="DV26" s="65">
        <f t="shared" si="110"/>
        <v>0</v>
      </c>
      <c r="DW26" s="65">
        <f t="shared" si="110"/>
        <v>0</v>
      </c>
      <c r="DX26" s="65">
        <f t="shared" si="110"/>
        <v>0</v>
      </c>
      <c r="DY26" s="65">
        <f t="shared" si="110"/>
        <v>0</v>
      </c>
      <c r="DZ26" s="65">
        <f t="shared" si="110"/>
        <v>0</v>
      </c>
      <c r="EA26" s="65">
        <f t="shared" si="110"/>
        <v>0</v>
      </c>
      <c r="EB26" s="65">
        <f t="shared" si="110"/>
        <v>0</v>
      </c>
      <c r="EC26" s="65">
        <f t="shared" si="110"/>
        <v>0</v>
      </c>
      <c r="ED26" s="65">
        <f t="shared" si="110"/>
        <v>0</v>
      </c>
      <c r="EE26" s="65">
        <f t="shared" ref="EE26:EN28" si="111">(IF($V26&lt;=EE$8,VLOOKUP($M26,$G$5:$S$7,3,FALSE),0)+IF($Z26&lt;=EE$8,VLOOKUP($M26,$G$5:$S$7,5,FALSE),0)+IF($AD26&lt;=EE$8,VLOOKUP($M26,$G$5:$S$7,7,FALSE),0)+IF($AH26&lt;=EE$8,VLOOKUP($M26,$G$5:$S$7,9,FALSE),0)+IF($AP26&lt;=EE$8,VLOOKUP($M26,$G$5:$S$7,11,FALSE),0))*$N26</f>
        <v>0</v>
      </c>
      <c r="EF26" s="65">
        <f t="shared" si="111"/>
        <v>0</v>
      </c>
      <c r="EG26" s="65">
        <f t="shared" si="111"/>
        <v>0</v>
      </c>
      <c r="EH26" s="65">
        <f t="shared" si="111"/>
        <v>0</v>
      </c>
      <c r="EI26" s="65">
        <f t="shared" si="111"/>
        <v>0</v>
      </c>
      <c r="EJ26" s="65">
        <f t="shared" si="111"/>
        <v>0</v>
      </c>
      <c r="EK26" s="65">
        <f t="shared" si="111"/>
        <v>0</v>
      </c>
      <c r="EL26" s="65">
        <f t="shared" si="111"/>
        <v>0</v>
      </c>
      <c r="EM26" s="65">
        <f t="shared" si="111"/>
        <v>0</v>
      </c>
      <c r="EN26" s="65">
        <f t="shared" si="111"/>
        <v>0</v>
      </c>
      <c r="EO26" s="65">
        <f t="shared" ref="EO26:EZ28" si="112">(IF($V26&lt;=EO$8,VLOOKUP($M26,$G$5:$S$7,3,FALSE),0)+IF($Z26&lt;=EO$8,VLOOKUP($M26,$G$5:$S$7,5,FALSE),0)+IF($AD26&lt;=EO$8,VLOOKUP($M26,$G$5:$S$7,7,FALSE),0)+IF($AH26&lt;=EO$8,VLOOKUP($M26,$G$5:$S$7,9,FALSE),0)+IF($AP26&lt;=EO$8,VLOOKUP($M26,$G$5:$S$7,11,FALSE),0))*$N26</f>
        <v>0</v>
      </c>
      <c r="EP26" s="65">
        <f t="shared" si="112"/>
        <v>35000</v>
      </c>
      <c r="EQ26" s="65">
        <f t="shared" si="112"/>
        <v>37500</v>
      </c>
      <c r="ER26" s="65">
        <f t="shared" si="112"/>
        <v>45000</v>
      </c>
      <c r="ES26" s="65">
        <f t="shared" si="112"/>
        <v>45000</v>
      </c>
      <c r="ET26" s="65">
        <f t="shared" si="112"/>
        <v>45000</v>
      </c>
      <c r="EU26" s="65">
        <f t="shared" si="112"/>
        <v>45000</v>
      </c>
      <c r="EV26" s="65">
        <f t="shared" si="112"/>
        <v>45000</v>
      </c>
      <c r="EW26" s="65">
        <f t="shared" si="112"/>
        <v>45000</v>
      </c>
      <c r="EX26" s="65">
        <f t="shared" si="112"/>
        <v>45000</v>
      </c>
      <c r="EY26" s="65">
        <f t="shared" si="112"/>
        <v>45000</v>
      </c>
      <c r="EZ26" s="65">
        <f t="shared" si="112"/>
        <v>45000</v>
      </c>
      <c r="FA26" s="68">
        <f t="shared" si="22"/>
        <v>-5000</v>
      </c>
      <c r="FC26" s="65">
        <f t="shared" ref="FC26:FL28" si="113">(IF($W26&lt;=FC$8,VLOOKUP($M26,$G$5:$S$7,3,FALSE),0)+IF($AA26&lt;=FC$8,VLOOKUP($M26,$G$5:$S$7,5,FALSE),0)+IF($AE26&lt;=FC$8,VLOOKUP($M26,$G$5:$S$7,7,FALSE),0)+IF($AI26&lt;=FC$8,VLOOKUP($M26,$G$5:$S$7,9,FALSE),0)+IF($AQ26&lt;=FC$8,VLOOKUP($M26,$G$5:$S$7,11,FALSE),0))*$N26</f>
        <v>0</v>
      </c>
      <c r="FD26" s="65">
        <f t="shared" si="113"/>
        <v>0</v>
      </c>
      <c r="FE26" s="65">
        <f t="shared" si="113"/>
        <v>0</v>
      </c>
      <c r="FF26" s="65">
        <f t="shared" si="113"/>
        <v>0</v>
      </c>
      <c r="FG26" s="65">
        <f t="shared" si="113"/>
        <v>0</v>
      </c>
      <c r="FH26" s="65">
        <f t="shared" si="113"/>
        <v>0</v>
      </c>
      <c r="FI26" s="65">
        <f t="shared" si="113"/>
        <v>0</v>
      </c>
      <c r="FJ26" s="65">
        <f t="shared" si="113"/>
        <v>0</v>
      </c>
      <c r="FK26" s="65">
        <f t="shared" si="113"/>
        <v>0</v>
      </c>
      <c r="FL26" s="65">
        <f t="shared" si="113"/>
        <v>0</v>
      </c>
      <c r="FM26" s="65">
        <f t="shared" ref="FM26:FV28" si="114">(IF($W26&lt;=FM$8,VLOOKUP($M26,$G$5:$S$7,3,FALSE),0)+IF($AA26&lt;=FM$8,VLOOKUP($M26,$G$5:$S$7,5,FALSE),0)+IF($AE26&lt;=FM$8,VLOOKUP($M26,$G$5:$S$7,7,FALSE),0)+IF($AI26&lt;=FM$8,VLOOKUP($M26,$G$5:$S$7,9,FALSE),0)+IF($AQ26&lt;=FM$8,VLOOKUP($M26,$G$5:$S$7,11,FALSE),0))*$N26</f>
        <v>0</v>
      </c>
      <c r="FN26" s="65">
        <f t="shared" si="114"/>
        <v>0</v>
      </c>
      <c r="FO26" s="65">
        <f t="shared" si="114"/>
        <v>0</v>
      </c>
      <c r="FP26" s="65">
        <f t="shared" si="114"/>
        <v>0</v>
      </c>
      <c r="FQ26" s="65">
        <f t="shared" si="114"/>
        <v>0</v>
      </c>
      <c r="FR26" s="65">
        <f t="shared" si="114"/>
        <v>0</v>
      </c>
      <c r="FS26" s="65">
        <f t="shared" si="114"/>
        <v>0</v>
      </c>
      <c r="FT26" s="65">
        <f t="shared" si="114"/>
        <v>0</v>
      </c>
      <c r="FU26" s="65">
        <f t="shared" si="114"/>
        <v>0</v>
      </c>
      <c r="FV26" s="65">
        <f t="shared" si="114"/>
        <v>0</v>
      </c>
      <c r="FW26" s="65">
        <f t="shared" ref="FW26:GF28" si="115">(IF($W26&lt;=FW$8,VLOOKUP($M26,$G$5:$S$7,3,FALSE),0)+IF($AA26&lt;=FW$8,VLOOKUP($M26,$G$5:$S$7,5,FALSE),0)+IF($AE26&lt;=FW$8,VLOOKUP($M26,$G$5:$S$7,7,FALSE),0)+IF($AI26&lt;=FW$8,VLOOKUP($M26,$G$5:$S$7,9,FALSE),0)+IF($AQ26&lt;=FW$8,VLOOKUP($M26,$G$5:$S$7,11,FALSE),0))*$N26</f>
        <v>0</v>
      </c>
      <c r="FX26" s="65">
        <f t="shared" si="115"/>
        <v>0</v>
      </c>
      <c r="FY26" s="65">
        <f t="shared" si="115"/>
        <v>0</v>
      </c>
      <c r="FZ26" s="65">
        <f t="shared" si="115"/>
        <v>0</v>
      </c>
      <c r="GA26" s="65">
        <f t="shared" si="115"/>
        <v>0</v>
      </c>
      <c r="GB26" s="65">
        <f t="shared" si="115"/>
        <v>0</v>
      </c>
      <c r="GC26" s="65">
        <f t="shared" si="115"/>
        <v>0</v>
      </c>
      <c r="GD26" s="65">
        <f t="shared" si="115"/>
        <v>0</v>
      </c>
      <c r="GE26" s="65">
        <f t="shared" si="115"/>
        <v>0</v>
      </c>
      <c r="GF26" s="65">
        <f t="shared" si="115"/>
        <v>0</v>
      </c>
      <c r="GG26" s="65">
        <f t="shared" ref="GG26:GP28" si="116">(IF($W26&lt;=GG$8,VLOOKUP($M26,$G$5:$S$7,3,FALSE),0)+IF($AA26&lt;=GG$8,VLOOKUP($M26,$G$5:$S$7,5,FALSE),0)+IF($AE26&lt;=GG$8,VLOOKUP($M26,$G$5:$S$7,7,FALSE),0)+IF($AI26&lt;=GG$8,VLOOKUP($M26,$G$5:$S$7,9,FALSE),0)+IF($AQ26&lt;=GG$8,VLOOKUP($M26,$G$5:$S$7,11,FALSE),0))*$N26</f>
        <v>0</v>
      </c>
      <c r="GH26" s="65">
        <f t="shared" si="116"/>
        <v>0</v>
      </c>
      <c r="GI26" s="65">
        <f t="shared" si="116"/>
        <v>0</v>
      </c>
      <c r="GJ26" s="65">
        <f t="shared" si="116"/>
        <v>0</v>
      </c>
      <c r="GK26" s="65">
        <f t="shared" si="116"/>
        <v>0</v>
      </c>
      <c r="GL26" s="65">
        <f t="shared" si="116"/>
        <v>0</v>
      </c>
      <c r="GM26" s="65">
        <f t="shared" si="116"/>
        <v>0</v>
      </c>
      <c r="GN26" s="65">
        <f t="shared" si="116"/>
        <v>0</v>
      </c>
      <c r="GO26" s="65">
        <f t="shared" si="116"/>
        <v>0</v>
      </c>
      <c r="GP26" s="65">
        <f t="shared" si="116"/>
        <v>0</v>
      </c>
      <c r="GQ26" s="65">
        <f t="shared" ref="GQ26:HB28" si="117">(IF($W26&lt;=GQ$8,VLOOKUP($M26,$G$5:$S$7,3,FALSE),0)+IF($AA26&lt;=GQ$8,VLOOKUP($M26,$G$5:$S$7,5,FALSE),0)+IF($AE26&lt;=GQ$8,VLOOKUP($M26,$G$5:$S$7,7,FALSE),0)+IF($AI26&lt;=GQ$8,VLOOKUP($M26,$G$5:$S$7,9,FALSE),0)+IF($AQ26&lt;=GQ$8,VLOOKUP($M26,$G$5:$S$7,11,FALSE),0))*$N26</f>
        <v>0</v>
      </c>
      <c r="GR26" s="65">
        <f t="shared" si="117"/>
        <v>0</v>
      </c>
      <c r="GS26" s="65">
        <f t="shared" si="117"/>
        <v>0</v>
      </c>
      <c r="GT26" s="65">
        <f t="shared" si="117"/>
        <v>0</v>
      </c>
      <c r="GU26" s="65">
        <f t="shared" si="117"/>
        <v>0</v>
      </c>
      <c r="GV26" s="65">
        <f t="shared" si="117"/>
        <v>0</v>
      </c>
      <c r="GW26" s="65">
        <f t="shared" si="117"/>
        <v>0</v>
      </c>
      <c r="GX26" s="65">
        <f t="shared" si="117"/>
        <v>0</v>
      </c>
      <c r="GY26" s="65">
        <f t="shared" si="117"/>
        <v>0</v>
      </c>
      <c r="GZ26" s="65">
        <f t="shared" si="117"/>
        <v>0</v>
      </c>
      <c r="HA26" s="65">
        <f t="shared" si="117"/>
        <v>0</v>
      </c>
      <c r="HB26" s="65">
        <f t="shared" si="117"/>
        <v>0</v>
      </c>
      <c r="HC26" s="68">
        <f t="shared" si="25"/>
        <v>0</v>
      </c>
    </row>
    <row r="27" spans="1:211" ht="45" outlineLevel="1">
      <c r="A27" s="28" t="str">
        <f>IF(H27="",LEN(G27)-LEN(TRIM(G27)),"")</f>
        <v/>
      </c>
      <c r="B27" s="128" t="s">
        <v>98</v>
      </c>
      <c r="C27" s="24" t="s">
        <v>126</v>
      </c>
      <c r="D27" s="24" t="s">
        <v>127</v>
      </c>
      <c r="E27" s="24" t="s">
        <v>127</v>
      </c>
      <c r="F27" s="112" t="s">
        <v>128</v>
      </c>
      <c r="G27" s="112" t="s">
        <v>107</v>
      </c>
      <c r="H27" s="15" t="s">
        <v>108</v>
      </c>
      <c r="I27" s="15" t="s">
        <v>123</v>
      </c>
      <c r="J27" s="131" t="s">
        <v>110</v>
      </c>
      <c r="K27" s="115" t="s">
        <v>131</v>
      </c>
      <c r="L27" s="134">
        <f>N27/$N$14</f>
        <v>0.19736842105263158</v>
      </c>
      <c r="M27" s="116" t="s">
        <v>85</v>
      </c>
      <c r="N27" s="119">
        <v>150000</v>
      </c>
      <c r="O27" s="119">
        <f t="shared" si="100"/>
        <v>0</v>
      </c>
      <c r="P27" s="119">
        <f t="shared" ref="P27:P28" si="118">$N27*R27</f>
        <v>0</v>
      </c>
      <c r="Q27" s="107">
        <f>IF(U27&lt;=$G$2,VLOOKUP($M27,$G$5:$W$7,3,FALSE),0)+IF(Y27&lt;=$G$2,VLOOKUP($M27,$G$5:$W$7,5,FALSE),0)+IF(AC27&lt;=$G$2,VLOOKUP($M27,$G$5:$W$7,7,FALSE),0)+IF(AG27&lt;=$G$2,VLOOKUP($M27,$G$5:$W$7,9,FALSE),0)+IF(AO27&lt;=$G$2,VLOOKUP($M27,$G$5:$W$7,11,FALSE),0)+IF(AK27&lt;=$G$2,VLOOKUP($M27,$G$5:$W$7,13,FALSE),0)+IF(AS27&lt;=$G$2,VLOOKUP($M27,$G$5:$W$7,15,FALSE),0)</f>
        <v>0</v>
      </c>
      <c r="R27" s="22">
        <f>IF(W27&lt;=$G$2,VLOOKUP($M27,$G$5:$U$7,3,FALSE),0)+IF(AA27&lt;=$G$2,VLOOKUP($M27,$G$5:$U$7,5,FALSE),0)+IF(AE27&lt;=$G$2,VLOOKUP($M27,$G$5:$U$7,7,FALSE),0)+IF(AI27&lt;=$G$2,VLOOKUP($M27,$G$5:$U$7,9,FALSE),0)+IF(AM27&lt;=$G$2,VLOOKUP($M27,$G$5:$U$7,11,FALSE),0)+IF(AQ27&lt;=$G$2,VLOOKUP($M27,$G$5:$U$7,13,FALSE),0)+IF(AU27&lt;=$G$2,VLOOKUP($M27,$G$5:$U$7,15,FALSE),0)</f>
        <v>0</v>
      </c>
      <c r="S27" s="32">
        <f>R27-Q27</f>
        <v>0</v>
      </c>
      <c r="T27" s="35" t="s">
        <v>137</v>
      </c>
      <c r="U27" s="23">
        <v>44605</v>
      </c>
      <c r="V27" s="23">
        <f>V26+30</f>
        <v>44665</v>
      </c>
      <c r="W27" s="36" t="s">
        <v>44</v>
      </c>
      <c r="X27" s="38" t="s">
        <v>139</v>
      </c>
      <c r="Y27" s="23">
        <f t="shared" ref="Y27:Z28" si="119">U27+7</f>
        <v>44612</v>
      </c>
      <c r="Z27" s="23">
        <f t="shared" si="119"/>
        <v>44672</v>
      </c>
      <c r="AA27" s="36" t="s">
        <v>44</v>
      </c>
      <c r="AB27" s="38" t="s">
        <v>140</v>
      </c>
      <c r="AC27" s="23">
        <f t="shared" ref="AC27:AC28" si="120">Y27+10</f>
        <v>44622</v>
      </c>
      <c r="AD27" s="23">
        <f t="shared" si="101"/>
        <v>44682</v>
      </c>
      <c r="AE27" s="36" t="s">
        <v>44</v>
      </c>
      <c r="AF27" s="62" t="s">
        <v>142</v>
      </c>
      <c r="AG27" s="130">
        <f t="shared" ref="AG27:AG28" si="121">AC27</f>
        <v>44622</v>
      </c>
      <c r="AH27" s="130">
        <f t="shared" si="102"/>
        <v>44682</v>
      </c>
      <c r="AI27" s="36" t="s">
        <v>44</v>
      </c>
      <c r="AJ27" s="139"/>
      <c r="AK27" s="140"/>
      <c r="AL27" s="140"/>
      <c r="AM27" s="141"/>
      <c r="AN27" s="139"/>
      <c r="AO27" s="140"/>
      <c r="AP27" s="140"/>
      <c r="AQ27" s="141"/>
      <c r="AR27" s="139"/>
      <c r="AS27" s="140"/>
      <c r="AT27" s="140"/>
      <c r="AU27" s="141"/>
      <c r="AW27" s="5">
        <f t="shared" si="26"/>
        <v>15</v>
      </c>
      <c r="AX27" s="65">
        <f t="shared" si="103"/>
        <v>0</v>
      </c>
      <c r="AY27" s="65">
        <f t="shared" si="103"/>
        <v>0</v>
      </c>
      <c r="AZ27" s="65">
        <f t="shared" si="103"/>
        <v>0</v>
      </c>
      <c r="BA27" s="65">
        <f t="shared" si="103"/>
        <v>0</v>
      </c>
      <c r="BB27" s="65">
        <f t="shared" si="103"/>
        <v>0</v>
      </c>
      <c r="BC27" s="65">
        <f t="shared" si="103"/>
        <v>0</v>
      </c>
      <c r="BD27" s="65">
        <f t="shared" si="103"/>
        <v>0</v>
      </c>
      <c r="BE27" s="65">
        <f t="shared" si="103"/>
        <v>0</v>
      </c>
      <c r="BF27" s="65">
        <f t="shared" si="103"/>
        <v>0</v>
      </c>
      <c r="BG27" s="65">
        <f t="shared" si="103"/>
        <v>0</v>
      </c>
      <c r="BH27" s="65">
        <f t="shared" si="104"/>
        <v>0</v>
      </c>
      <c r="BI27" s="65">
        <f t="shared" si="104"/>
        <v>0</v>
      </c>
      <c r="BJ27" s="65">
        <f t="shared" si="104"/>
        <v>0</v>
      </c>
      <c r="BK27" s="65">
        <f t="shared" si="104"/>
        <v>0</v>
      </c>
      <c r="BL27" s="65">
        <f t="shared" si="104"/>
        <v>0</v>
      </c>
      <c r="BM27" s="65">
        <f t="shared" si="104"/>
        <v>0</v>
      </c>
      <c r="BN27" s="65">
        <f t="shared" si="104"/>
        <v>0</v>
      </c>
      <c r="BO27" s="65">
        <f t="shared" si="104"/>
        <v>0</v>
      </c>
      <c r="BP27" s="65">
        <f t="shared" si="104"/>
        <v>0</v>
      </c>
      <c r="BQ27" s="65">
        <f t="shared" si="104"/>
        <v>0</v>
      </c>
      <c r="BR27" s="65">
        <f t="shared" si="105"/>
        <v>0</v>
      </c>
      <c r="BS27" s="65">
        <f t="shared" si="105"/>
        <v>0</v>
      </c>
      <c r="BT27" s="65">
        <f t="shared" si="105"/>
        <v>0</v>
      </c>
      <c r="BU27" s="65">
        <f t="shared" si="105"/>
        <v>0</v>
      </c>
      <c r="BV27" s="65">
        <f t="shared" si="105"/>
        <v>0</v>
      </c>
      <c r="BW27" s="65">
        <f t="shared" si="105"/>
        <v>0</v>
      </c>
      <c r="BX27" s="65">
        <f t="shared" si="105"/>
        <v>0</v>
      </c>
      <c r="BY27" s="65">
        <f t="shared" si="105"/>
        <v>0</v>
      </c>
      <c r="BZ27" s="65">
        <f t="shared" si="105"/>
        <v>0</v>
      </c>
      <c r="CA27" s="65">
        <f t="shared" si="105"/>
        <v>0</v>
      </c>
      <c r="CB27" s="65">
        <f t="shared" si="106"/>
        <v>0</v>
      </c>
      <c r="CC27" s="65">
        <f t="shared" si="106"/>
        <v>0</v>
      </c>
      <c r="CD27" s="65">
        <f t="shared" si="106"/>
        <v>0</v>
      </c>
      <c r="CE27" s="65">
        <f t="shared" si="106"/>
        <v>0</v>
      </c>
      <c r="CF27" s="65">
        <f t="shared" si="106"/>
        <v>0</v>
      </c>
      <c r="CG27" s="65">
        <f t="shared" si="106"/>
        <v>0</v>
      </c>
      <c r="CH27" s="65">
        <f t="shared" si="106"/>
        <v>105000</v>
      </c>
      <c r="CI27" s="65">
        <f t="shared" si="106"/>
        <v>112500</v>
      </c>
      <c r="CJ27" s="65">
        <f t="shared" si="106"/>
        <v>112500</v>
      </c>
      <c r="CK27" s="65">
        <f t="shared" si="106"/>
        <v>135000</v>
      </c>
      <c r="CL27" s="65">
        <f t="shared" si="107"/>
        <v>135000</v>
      </c>
      <c r="CM27" s="65">
        <f t="shared" si="107"/>
        <v>135000</v>
      </c>
      <c r="CN27" s="65">
        <f t="shared" si="107"/>
        <v>135000</v>
      </c>
      <c r="CO27" s="65">
        <f t="shared" si="107"/>
        <v>135000</v>
      </c>
      <c r="CP27" s="65">
        <f t="shared" si="107"/>
        <v>135000</v>
      </c>
      <c r="CQ27" s="65">
        <f t="shared" si="107"/>
        <v>135000</v>
      </c>
      <c r="CR27" s="65">
        <f t="shared" si="107"/>
        <v>135000</v>
      </c>
      <c r="CS27" s="65">
        <f t="shared" si="107"/>
        <v>135000</v>
      </c>
      <c r="CT27" s="65">
        <f t="shared" si="107"/>
        <v>135000</v>
      </c>
      <c r="CU27" s="65">
        <f t="shared" si="107"/>
        <v>135000</v>
      </c>
      <c r="CV27" s="65">
        <f t="shared" si="107"/>
        <v>135000</v>
      </c>
      <c r="CW27" s="65">
        <f t="shared" si="107"/>
        <v>135000</v>
      </c>
      <c r="CX27" s="68">
        <f t="shared" si="19"/>
        <v>-15000</v>
      </c>
      <c r="DA27" s="65">
        <f t="shared" si="108"/>
        <v>0</v>
      </c>
      <c r="DB27" s="65">
        <f t="shared" si="108"/>
        <v>0</v>
      </c>
      <c r="DC27" s="65">
        <f t="shared" si="108"/>
        <v>0</v>
      </c>
      <c r="DD27" s="65">
        <f t="shared" si="108"/>
        <v>0</v>
      </c>
      <c r="DE27" s="65">
        <f t="shared" si="108"/>
        <v>0</v>
      </c>
      <c r="DF27" s="65">
        <f t="shared" si="108"/>
        <v>0</v>
      </c>
      <c r="DG27" s="65">
        <f t="shared" si="108"/>
        <v>0</v>
      </c>
      <c r="DH27" s="65">
        <f t="shared" si="108"/>
        <v>0</v>
      </c>
      <c r="DI27" s="65">
        <f t="shared" si="108"/>
        <v>0</v>
      </c>
      <c r="DJ27" s="65">
        <f t="shared" si="108"/>
        <v>0</v>
      </c>
      <c r="DK27" s="65">
        <f t="shared" si="109"/>
        <v>0</v>
      </c>
      <c r="DL27" s="65">
        <f t="shared" si="109"/>
        <v>0</v>
      </c>
      <c r="DM27" s="65">
        <f t="shared" si="109"/>
        <v>0</v>
      </c>
      <c r="DN27" s="65">
        <f t="shared" si="109"/>
        <v>0</v>
      </c>
      <c r="DO27" s="65">
        <f t="shared" si="109"/>
        <v>0</v>
      </c>
      <c r="DP27" s="65">
        <f t="shared" si="109"/>
        <v>0</v>
      </c>
      <c r="DQ27" s="65">
        <f t="shared" si="109"/>
        <v>0</v>
      </c>
      <c r="DR27" s="65">
        <f t="shared" si="109"/>
        <v>0</v>
      </c>
      <c r="DS27" s="65">
        <f t="shared" si="109"/>
        <v>0</v>
      </c>
      <c r="DT27" s="65">
        <f t="shared" si="109"/>
        <v>0</v>
      </c>
      <c r="DU27" s="65">
        <f t="shared" si="110"/>
        <v>0</v>
      </c>
      <c r="DV27" s="65">
        <f t="shared" si="110"/>
        <v>0</v>
      </c>
      <c r="DW27" s="65">
        <f t="shared" si="110"/>
        <v>0</v>
      </c>
      <c r="DX27" s="65">
        <f t="shared" si="110"/>
        <v>0</v>
      </c>
      <c r="DY27" s="65">
        <f t="shared" si="110"/>
        <v>0</v>
      </c>
      <c r="DZ27" s="65">
        <f t="shared" si="110"/>
        <v>0</v>
      </c>
      <c r="EA27" s="65">
        <f t="shared" si="110"/>
        <v>0</v>
      </c>
      <c r="EB27" s="65">
        <f t="shared" si="110"/>
        <v>0</v>
      </c>
      <c r="EC27" s="65">
        <f t="shared" si="110"/>
        <v>0</v>
      </c>
      <c r="ED27" s="65">
        <f t="shared" si="110"/>
        <v>0</v>
      </c>
      <c r="EE27" s="65">
        <f t="shared" si="111"/>
        <v>0</v>
      </c>
      <c r="EF27" s="65">
        <f t="shared" si="111"/>
        <v>0</v>
      </c>
      <c r="EG27" s="65">
        <f t="shared" si="111"/>
        <v>0</v>
      </c>
      <c r="EH27" s="65">
        <f t="shared" si="111"/>
        <v>0</v>
      </c>
      <c r="EI27" s="65">
        <f t="shared" si="111"/>
        <v>0</v>
      </c>
      <c r="EJ27" s="65">
        <f t="shared" si="111"/>
        <v>0</v>
      </c>
      <c r="EK27" s="65">
        <f t="shared" si="111"/>
        <v>0</v>
      </c>
      <c r="EL27" s="65">
        <f t="shared" si="111"/>
        <v>0</v>
      </c>
      <c r="EM27" s="65">
        <f t="shared" si="111"/>
        <v>0</v>
      </c>
      <c r="EN27" s="65">
        <f t="shared" si="111"/>
        <v>0</v>
      </c>
      <c r="EO27" s="65">
        <f t="shared" si="112"/>
        <v>0</v>
      </c>
      <c r="EP27" s="65">
        <f t="shared" si="112"/>
        <v>0</v>
      </c>
      <c r="EQ27" s="65">
        <f t="shared" si="112"/>
        <v>0</v>
      </c>
      <c r="ER27" s="65">
        <f t="shared" si="112"/>
        <v>0</v>
      </c>
      <c r="ES27" s="65">
        <f t="shared" si="112"/>
        <v>0</v>
      </c>
      <c r="ET27" s="65">
        <f t="shared" si="112"/>
        <v>105000</v>
      </c>
      <c r="EU27" s="65">
        <f t="shared" si="112"/>
        <v>112500</v>
      </c>
      <c r="EV27" s="65">
        <f t="shared" si="112"/>
        <v>135000</v>
      </c>
      <c r="EW27" s="65">
        <f t="shared" si="112"/>
        <v>135000</v>
      </c>
      <c r="EX27" s="65">
        <f t="shared" si="112"/>
        <v>135000</v>
      </c>
      <c r="EY27" s="65">
        <f t="shared" si="112"/>
        <v>135000</v>
      </c>
      <c r="EZ27" s="65">
        <f t="shared" si="112"/>
        <v>135000</v>
      </c>
      <c r="FA27" s="68">
        <f t="shared" si="22"/>
        <v>-15000</v>
      </c>
      <c r="FC27" s="65">
        <f t="shared" si="113"/>
        <v>0</v>
      </c>
      <c r="FD27" s="65">
        <f t="shared" si="113"/>
        <v>0</v>
      </c>
      <c r="FE27" s="65">
        <f t="shared" si="113"/>
        <v>0</v>
      </c>
      <c r="FF27" s="65">
        <f t="shared" si="113"/>
        <v>0</v>
      </c>
      <c r="FG27" s="65">
        <f t="shared" si="113"/>
        <v>0</v>
      </c>
      <c r="FH27" s="65">
        <f t="shared" si="113"/>
        <v>0</v>
      </c>
      <c r="FI27" s="65">
        <f t="shared" si="113"/>
        <v>0</v>
      </c>
      <c r="FJ27" s="65">
        <f t="shared" si="113"/>
        <v>0</v>
      </c>
      <c r="FK27" s="65">
        <f t="shared" si="113"/>
        <v>0</v>
      </c>
      <c r="FL27" s="65">
        <f t="shared" si="113"/>
        <v>0</v>
      </c>
      <c r="FM27" s="65">
        <f t="shared" si="114"/>
        <v>0</v>
      </c>
      <c r="FN27" s="65">
        <f t="shared" si="114"/>
        <v>0</v>
      </c>
      <c r="FO27" s="65">
        <f t="shared" si="114"/>
        <v>0</v>
      </c>
      <c r="FP27" s="65">
        <f t="shared" si="114"/>
        <v>0</v>
      </c>
      <c r="FQ27" s="65">
        <f t="shared" si="114"/>
        <v>0</v>
      </c>
      <c r="FR27" s="65">
        <f t="shared" si="114"/>
        <v>0</v>
      </c>
      <c r="FS27" s="65">
        <f t="shared" si="114"/>
        <v>0</v>
      </c>
      <c r="FT27" s="65">
        <f t="shared" si="114"/>
        <v>0</v>
      </c>
      <c r="FU27" s="65">
        <f t="shared" si="114"/>
        <v>0</v>
      </c>
      <c r="FV27" s="65">
        <f t="shared" si="114"/>
        <v>0</v>
      </c>
      <c r="FW27" s="65">
        <f t="shared" si="115"/>
        <v>0</v>
      </c>
      <c r="FX27" s="65">
        <f t="shared" si="115"/>
        <v>0</v>
      </c>
      <c r="FY27" s="65">
        <f t="shared" si="115"/>
        <v>0</v>
      </c>
      <c r="FZ27" s="65">
        <f t="shared" si="115"/>
        <v>0</v>
      </c>
      <c r="GA27" s="65">
        <f t="shared" si="115"/>
        <v>0</v>
      </c>
      <c r="GB27" s="65">
        <f t="shared" si="115"/>
        <v>0</v>
      </c>
      <c r="GC27" s="65">
        <f t="shared" si="115"/>
        <v>0</v>
      </c>
      <c r="GD27" s="65">
        <f t="shared" si="115"/>
        <v>0</v>
      </c>
      <c r="GE27" s="65">
        <f t="shared" si="115"/>
        <v>0</v>
      </c>
      <c r="GF27" s="65">
        <f t="shared" si="115"/>
        <v>0</v>
      </c>
      <c r="GG27" s="65">
        <f t="shared" si="116"/>
        <v>0</v>
      </c>
      <c r="GH27" s="65">
        <f t="shared" si="116"/>
        <v>0</v>
      </c>
      <c r="GI27" s="65">
        <f t="shared" si="116"/>
        <v>0</v>
      </c>
      <c r="GJ27" s="65">
        <f t="shared" si="116"/>
        <v>0</v>
      </c>
      <c r="GK27" s="65">
        <f t="shared" si="116"/>
        <v>0</v>
      </c>
      <c r="GL27" s="65">
        <f t="shared" si="116"/>
        <v>0</v>
      </c>
      <c r="GM27" s="65">
        <f t="shared" si="116"/>
        <v>0</v>
      </c>
      <c r="GN27" s="65">
        <f t="shared" si="116"/>
        <v>0</v>
      </c>
      <c r="GO27" s="65">
        <f t="shared" si="116"/>
        <v>0</v>
      </c>
      <c r="GP27" s="65">
        <f t="shared" si="116"/>
        <v>0</v>
      </c>
      <c r="GQ27" s="65">
        <f t="shared" si="117"/>
        <v>0</v>
      </c>
      <c r="GR27" s="65">
        <f t="shared" si="117"/>
        <v>0</v>
      </c>
      <c r="GS27" s="65">
        <f t="shared" si="117"/>
        <v>0</v>
      </c>
      <c r="GT27" s="65">
        <f t="shared" si="117"/>
        <v>0</v>
      </c>
      <c r="GU27" s="65">
        <f t="shared" si="117"/>
        <v>0</v>
      </c>
      <c r="GV27" s="65">
        <f t="shared" si="117"/>
        <v>0</v>
      </c>
      <c r="GW27" s="65">
        <f t="shared" si="117"/>
        <v>0</v>
      </c>
      <c r="GX27" s="65">
        <f t="shared" si="117"/>
        <v>0</v>
      </c>
      <c r="GY27" s="65">
        <f t="shared" si="117"/>
        <v>0</v>
      </c>
      <c r="GZ27" s="65">
        <f t="shared" si="117"/>
        <v>0</v>
      </c>
      <c r="HA27" s="65">
        <f t="shared" si="117"/>
        <v>0</v>
      </c>
      <c r="HB27" s="65">
        <f t="shared" si="117"/>
        <v>0</v>
      </c>
      <c r="HC27" s="68">
        <f t="shared" si="25"/>
        <v>0</v>
      </c>
    </row>
    <row r="28" spans="1:211" ht="45" outlineLevel="1">
      <c r="A28" s="28" t="str">
        <f>IF(H28="",LEN(G28)-LEN(TRIM(G28)),"")</f>
        <v/>
      </c>
      <c r="B28" s="128" t="s">
        <v>98</v>
      </c>
      <c r="C28" s="24" t="s">
        <v>126</v>
      </c>
      <c r="D28" s="24" t="s">
        <v>127</v>
      </c>
      <c r="E28" s="24" t="s">
        <v>127</v>
      </c>
      <c r="F28" s="112" t="s">
        <v>128</v>
      </c>
      <c r="G28" s="112" t="s">
        <v>107</v>
      </c>
      <c r="H28" s="15" t="s">
        <v>108</v>
      </c>
      <c r="I28" s="15" t="s">
        <v>123</v>
      </c>
      <c r="J28" s="131" t="s">
        <v>110</v>
      </c>
      <c r="K28" s="115" t="s">
        <v>131</v>
      </c>
      <c r="L28" s="134">
        <f>N28/$N$14</f>
        <v>0.19736842105263158</v>
      </c>
      <c r="M28" s="116" t="s">
        <v>85</v>
      </c>
      <c r="N28" s="119">
        <v>150000</v>
      </c>
      <c r="O28" s="119">
        <f t="shared" si="100"/>
        <v>0</v>
      </c>
      <c r="P28" s="119">
        <f t="shared" si="118"/>
        <v>0</v>
      </c>
      <c r="Q28" s="107">
        <f>IF(U28&lt;=$G$2,VLOOKUP($M28,$G$5:$W$7,3,FALSE),0)+IF(Y28&lt;=$G$2,VLOOKUP($M28,$G$5:$W$7,5,FALSE),0)+IF(AC28&lt;=$G$2,VLOOKUP($M28,$G$5:$W$7,7,FALSE),0)+IF(AG28&lt;=$G$2,VLOOKUP($M28,$G$5:$W$7,9,FALSE),0)+IF(AO28&lt;=$G$2,VLOOKUP($M28,$G$5:$W$7,11,FALSE),0)+IF(AK28&lt;=$G$2,VLOOKUP($M28,$G$5:$W$7,13,FALSE),0)+IF(AS28&lt;=$G$2,VLOOKUP($M28,$G$5:$W$7,15,FALSE),0)</f>
        <v>0</v>
      </c>
      <c r="R28" s="22">
        <f>IF(W28&lt;=$G$2,VLOOKUP($M28,$G$5:$U$7,3,FALSE),0)+IF(AA28&lt;=$G$2,VLOOKUP($M28,$G$5:$U$7,5,FALSE),0)+IF(AE28&lt;=$G$2,VLOOKUP($M28,$G$5:$U$7,7,FALSE),0)+IF(AI28&lt;=$G$2,VLOOKUP($M28,$G$5:$U$7,9,FALSE),0)+IF(AM28&lt;=$G$2,VLOOKUP($M28,$G$5:$U$7,11,FALSE),0)+IF(AQ28&lt;=$G$2,VLOOKUP($M28,$G$5:$U$7,13,FALSE),0)+IF(AU28&lt;=$G$2,VLOOKUP($M28,$G$5:$U$7,15,FALSE),0)</f>
        <v>0</v>
      </c>
      <c r="S28" s="32">
        <f>R28-Q28</f>
        <v>0</v>
      </c>
      <c r="T28" s="35" t="s">
        <v>137</v>
      </c>
      <c r="U28" s="23">
        <v>44633</v>
      </c>
      <c r="V28" s="23">
        <f>V27+30</f>
        <v>44695</v>
      </c>
      <c r="W28" s="36" t="s">
        <v>44</v>
      </c>
      <c r="X28" s="38" t="s">
        <v>139</v>
      </c>
      <c r="Y28" s="23">
        <f t="shared" si="119"/>
        <v>44640</v>
      </c>
      <c r="Z28" s="23">
        <f t="shared" si="119"/>
        <v>44702</v>
      </c>
      <c r="AA28" s="36" t="s">
        <v>44</v>
      </c>
      <c r="AB28" s="38" t="s">
        <v>140</v>
      </c>
      <c r="AC28" s="23">
        <f t="shared" si="120"/>
        <v>44650</v>
      </c>
      <c r="AD28" s="23">
        <f t="shared" si="101"/>
        <v>44712</v>
      </c>
      <c r="AE28" s="36" t="s">
        <v>44</v>
      </c>
      <c r="AF28" s="62" t="s">
        <v>142</v>
      </c>
      <c r="AG28" s="130">
        <f t="shared" si="121"/>
        <v>44650</v>
      </c>
      <c r="AH28" s="130">
        <f t="shared" si="102"/>
        <v>44712</v>
      </c>
      <c r="AI28" s="36" t="s">
        <v>44</v>
      </c>
      <c r="AJ28" s="139"/>
      <c r="AK28" s="140"/>
      <c r="AL28" s="140"/>
      <c r="AM28" s="141"/>
      <c r="AN28" s="139"/>
      <c r="AO28" s="140"/>
      <c r="AP28" s="140"/>
      <c r="AQ28" s="141"/>
      <c r="AR28" s="139"/>
      <c r="AS28" s="140"/>
      <c r="AT28" s="140"/>
      <c r="AU28" s="141"/>
      <c r="AW28" s="5">
        <f t="shared" si="26"/>
        <v>16</v>
      </c>
      <c r="AX28" s="65">
        <f t="shared" si="103"/>
        <v>0</v>
      </c>
      <c r="AY28" s="65">
        <f t="shared" si="103"/>
        <v>0</v>
      </c>
      <c r="AZ28" s="65">
        <f t="shared" si="103"/>
        <v>0</v>
      </c>
      <c r="BA28" s="65">
        <f t="shared" si="103"/>
        <v>0</v>
      </c>
      <c r="BB28" s="65">
        <f t="shared" si="103"/>
        <v>0</v>
      </c>
      <c r="BC28" s="65">
        <f t="shared" si="103"/>
        <v>0</v>
      </c>
      <c r="BD28" s="65">
        <f t="shared" si="103"/>
        <v>0</v>
      </c>
      <c r="BE28" s="65">
        <f t="shared" si="103"/>
        <v>0</v>
      </c>
      <c r="BF28" s="65">
        <f t="shared" si="103"/>
        <v>0</v>
      </c>
      <c r="BG28" s="65">
        <f t="shared" si="103"/>
        <v>0</v>
      </c>
      <c r="BH28" s="65">
        <f t="shared" si="104"/>
        <v>0</v>
      </c>
      <c r="BI28" s="65">
        <f t="shared" si="104"/>
        <v>0</v>
      </c>
      <c r="BJ28" s="65">
        <f t="shared" si="104"/>
        <v>0</v>
      </c>
      <c r="BK28" s="65">
        <f t="shared" si="104"/>
        <v>0</v>
      </c>
      <c r="BL28" s="65">
        <f t="shared" si="104"/>
        <v>0</v>
      </c>
      <c r="BM28" s="65">
        <f t="shared" si="104"/>
        <v>0</v>
      </c>
      <c r="BN28" s="65">
        <f t="shared" si="104"/>
        <v>0</v>
      </c>
      <c r="BO28" s="65">
        <f t="shared" si="104"/>
        <v>0</v>
      </c>
      <c r="BP28" s="65">
        <f t="shared" si="104"/>
        <v>0</v>
      </c>
      <c r="BQ28" s="65">
        <f t="shared" si="104"/>
        <v>0</v>
      </c>
      <c r="BR28" s="65">
        <f t="shared" si="105"/>
        <v>0</v>
      </c>
      <c r="BS28" s="65">
        <f t="shared" si="105"/>
        <v>0</v>
      </c>
      <c r="BT28" s="65">
        <f t="shared" si="105"/>
        <v>0</v>
      </c>
      <c r="BU28" s="65">
        <f t="shared" si="105"/>
        <v>0</v>
      </c>
      <c r="BV28" s="65">
        <f t="shared" si="105"/>
        <v>0</v>
      </c>
      <c r="BW28" s="65">
        <f t="shared" si="105"/>
        <v>0</v>
      </c>
      <c r="BX28" s="65">
        <f t="shared" si="105"/>
        <v>0</v>
      </c>
      <c r="BY28" s="65">
        <f t="shared" si="105"/>
        <v>0</v>
      </c>
      <c r="BZ28" s="65">
        <f t="shared" si="105"/>
        <v>0</v>
      </c>
      <c r="CA28" s="65">
        <f t="shared" si="105"/>
        <v>0</v>
      </c>
      <c r="CB28" s="65">
        <f t="shared" si="106"/>
        <v>0</v>
      </c>
      <c r="CC28" s="65">
        <f t="shared" si="106"/>
        <v>0</v>
      </c>
      <c r="CD28" s="65">
        <f t="shared" si="106"/>
        <v>0</v>
      </c>
      <c r="CE28" s="65">
        <f t="shared" si="106"/>
        <v>0</v>
      </c>
      <c r="CF28" s="65">
        <f t="shared" si="106"/>
        <v>0</v>
      </c>
      <c r="CG28" s="65">
        <f t="shared" si="106"/>
        <v>0</v>
      </c>
      <c r="CH28" s="65">
        <f t="shared" si="106"/>
        <v>0</v>
      </c>
      <c r="CI28" s="65">
        <f t="shared" si="106"/>
        <v>0</v>
      </c>
      <c r="CJ28" s="65">
        <f t="shared" si="106"/>
        <v>0</v>
      </c>
      <c r="CK28" s="65">
        <f t="shared" si="106"/>
        <v>0</v>
      </c>
      <c r="CL28" s="65">
        <f t="shared" si="107"/>
        <v>105000</v>
      </c>
      <c r="CM28" s="65">
        <f t="shared" si="107"/>
        <v>112500</v>
      </c>
      <c r="CN28" s="65">
        <f t="shared" si="107"/>
        <v>112500</v>
      </c>
      <c r="CO28" s="65">
        <f t="shared" si="107"/>
        <v>135000</v>
      </c>
      <c r="CP28" s="65">
        <f t="shared" si="107"/>
        <v>135000</v>
      </c>
      <c r="CQ28" s="65">
        <f t="shared" si="107"/>
        <v>135000</v>
      </c>
      <c r="CR28" s="65">
        <f t="shared" si="107"/>
        <v>135000</v>
      </c>
      <c r="CS28" s="65">
        <f t="shared" si="107"/>
        <v>135000</v>
      </c>
      <c r="CT28" s="65">
        <f t="shared" si="107"/>
        <v>135000</v>
      </c>
      <c r="CU28" s="65">
        <f t="shared" si="107"/>
        <v>135000</v>
      </c>
      <c r="CV28" s="65">
        <f t="shared" si="107"/>
        <v>135000</v>
      </c>
      <c r="CW28" s="65">
        <f t="shared" si="107"/>
        <v>135000</v>
      </c>
      <c r="CX28" s="68">
        <f t="shared" si="19"/>
        <v>-15000</v>
      </c>
      <c r="DA28" s="65">
        <f t="shared" si="108"/>
        <v>0</v>
      </c>
      <c r="DB28" s="65">
        <f t="shared" si="108"/>
        <v>0</v>
      </c>
      <c r="DC28" s="65">
        <f t="shared" si="108"/>
        <v>0</v>
      </c>
      <c r="DD28" s="65">
        <f t="shared" si="108"/>
        <v>0</v>
      </c>
      <c r="DE28" s="65">
        <f t="shared" si="108"/>
        <v>0</v>
      </c>
      <c r="DF28" s="65">
        <f t="shared" si="108"/>
        <v>0</v>
      </c>
      <c r="DG28" s="65">
        <f t="shared" si="108"/>
        <v>0</v>
      </c>
      <c r="DH28" s="65">
        <f t="shared" si="108"/>
        <v>0</v>
      </c>
      <c r="DI28" s="65">
        <f t="shared" si="108"/>
        <v>0</v>
      </c>
      <c r="DJ28" s="65">
        <f t="shared" si="108"/>
        <v>0</v>
      </c>
      <c r="DK28" s="65">
        <f t="shared" si="109"/>
        <v>0</v>
      </c>
      <c r="DL28" s="65">
        <f t="shared" si="109"/>
        <v>0</v>
      </c>
      <c r="DM28" s="65">
        <f t="shared" si="109"/>
        <v>0</v>
      </c>
      <c r="DN28" s="65">
        <f t="shared" si="109"/>
        <v>0</v>
      </c>
      <c r="DO28" s="65">
        <f t="shared" si="109"/>
        <v>0</v>
      </c>
      <c r="DP28" s="65">
        <f t="shared" si="109"/>
        <v>0</v>
      </c>
      <c r="DQ28" s="65">
        <f t="shared" si="109"/>
        <v>0</v>
      </c>
      <c r="DR28" s="65">
        <f t="shared" si="109"/>
        <v>0</v>
      </c>
      <c r="DS28" s="65">
        <f t="shared" si="109"/>
        <v>0</v>
      </c>
      <c r="DT28" s="65">
        <f t="shared" si="109"/>
        <v>0</v>
      </c>
      <c r="DU28" s="65">
        <f t="shared" si="110"/>
        <v>0</v>
      </c>
      <c r="DV28" s="65">
        <f t="shared" si="110"/>
        <v>0</v>
      </c>
      <c r="DW28" s="65">
        <f t="shared" si="110"/>
        <v>0</v>
      </c>
      <c r="DX28" s="65">
        <f t="shared" si="110"/>
        <v>0</v>
      </c>
      <c r="DY28" s="65">
        <f t="shared" si="110"/>
        <v>0</v>
      </c>
      <c r="DZ28" s="65">
        <f t="shared" si="110"/>
        <v>0</v>
      </c>
      <c r="EA28" s="65">
        <f t="shared" si="110"/>
        <v>0</v>
      </c>
      <c r="EB28" s="65">
        <f t="shared" si="110"/>
        <v>0</v>
      </c>
      <c r="EC28" s="65">
        <f t="shared" si="110"/>
        <v>0</v>
      </c>
      <c r="ED28" s="65">
        <f t="shared" si="110"/>
        <v>0</v>
      </c>
      <c r="EE28" s="65">
        <f t="shared" si="111"/>
        <v>0</v>
      </c>
      <c r="EF28" s="65">
        <f t="shared" si="111"/>
        <v>0</v>
      </c>
      <c r="EG28" s="65">
        <f t="shared" si="111"/>
        <v>0</v>
      </c>
      <c r="EH28" s="65">
        <f t="shared" si="111"/>
        <v>0</v>
      </c>
      <c r="EI28" s="65">
        <f t="shared" si="111"/>
        <v>0</v>
      </c>
      <c r="EJ28" s="65">
        <f t="shared" si="111"/>
        <v>0</v>
      </c>
      <c r="EK28" s="65">
        <f t="shared" si="111"/>
        <v>0</v>
      </c>
      <c r="EL28" s="65">
        <f t="shared" si="111"/>
        <v>0</v>
      </c>
      <c r="EM28" s="65">
        <f t="shared" si="111"/>
        <v>0</v>
      </c>
      <c r="EN28" s="65">
        <f t="shared" si="111"/>
        <v>0</v>
      </c>
      <c r="EO28" s="65">
        <f t="shared" si="112"/>
        <v>0</v>
      </c>
      <c r="EP28" s="65">
        <f t="shared" si="112"/>
        <v>0</v>
      </c>
      <c r="EQ28" s="65">
        <f t="shared" si="112"/>
        <v>0</v>
      </c>
      <c r="ER28" s="65">
        <f t="shared" si="112"/>
        <v>0</v>
      </c>
      <c r="ES28" s="65">
        <f t="shared" si="112"/>
        <v>0</v>
      </c>
      <c r="ET28" s="65">
        <f t="shared" si="112"/>
        <v>0</v>
      </c>
      <c r="EU28" s="65">
        <f t="shared" si="112"/>
        <v>0</v>
      </c>
      <c r="EV28" s="65">
        <f t="shared" si="112"/>
        <v>0</v>
      </c>
      <c r="EW28" s="65">
        <f t="shared" si="112"/>
        <v>0</v>
      </c>
      <c r="EX28" s="65">
        <f t="shared" si="112"/>
        <v>105000</v>
      </c>
      <c r="EY28" s="65">
        <f t="shared" si="112"/>
        <v>112500</v>
      </c>
      <c r="EZ28" s="65">
        <f t="shared" si="112"/>
        <v>112500</v>
      </c>
      <c r="FA28" s="68">
        <f t="shared" si="22"/>
        <v>-37500</v>
      </c>
      <c r="FC28" s="65">
        <f t="shared" si="113"/>
        <v>0</v>
      </c>
      <c r="FD28" s="65">
        <f t="shared" si="113"/>
        <v>0</v>
      </c>
      <c r="FE28" s="65">
        <f t="shared" si="113"/>
        <v>0</v>
      </c>
      <c r="FF28" s="65">
        <f t="shared" si="113"/>
        <v>0</v>
      </c>
      <c r="FG28" s="65">
        <f t="shared" si="113"/>
        <v>0</v>
      </c>
      <c r="FH28" s="65">
        <f t="shared" si="113"/>
        <v>0</v>
      </c>
      <c r="FI28" s="65">
        <f t="shared" si="113"/>
        <v>0</v>
      </c>
      <c r="FJ28" s="65">
        <f t="shared" si="113"/>
        <v>0</v>
      </c>
      <c r="FK28" s="65">
        <f t="shared" si="113"/>
        <v>0</v>
      </c>
      <c r="FL28" s="65">
        <f t="shared" si="113"/>
        <v>0</v>
      </c>
      <c r="FM28" s="65">
        <f t="shared" si="114"/>
        <v>0</v>
      </c>
      <c r="FN28" s="65">
        <f t="shared" si="114"/>
        <v>0</v>
      </c>
      <c r="FO28" s="65">
        <f t="shared" si="114"/>
        <v>0</v>
      </c>
      <c r="FP28" s="65">
        <f t="shared" si="114"/>
        <v>0</v>
      </c>
      <c r="FQ28" s="65">
        <f t="shared" si="114"/>
        <v>0</v>
      </c>
      <c r="FR28" s="65">
        <f t="shared" si="114"/>
        <v>0</v>
      </c>
      <c r="FS28" s="65">
        <f t="shared" si="114"/>
        <v>0</v>
      </c>
      <c r="FT28" s="65">
        <f t="shared" si="114"/>
        <v>0</v>
      </c>
      <c r="FU28" s="65">
        <f t="shared" si="114"/>
        <v>0</v>
      </c>
      <c r="FV28" s="65">
        <f t="shared" si="114"/>
        <v>0</v>
      </c>
      <c r="FW28" s="65">
        <f t="shared" si="115"/>
        <v>0</v>
      </c>
      <c r="FX28" s="65">
        <f t="shared" si="115"/>
        <v>0</v>
      </c>
      <c r="FY28" s="65">
        <f t="shared" si="115"/>
        <v>0</v>
      </c>
      <c r="FZ28" s="65">
        <f t="shared" si="115"/>
        <v>0</v>
      </c>
      <c r="GA28" s="65">
        <f t="shared" si="115"/>
        <v>0</v>
      </c>
      <c r="GB28" s="65">
        <f t="shared" si="115"/>
        <v>0</v>
      </c>
      <c r="GC28" s="65">
        <f t="shared" si="115"/>
        <v>0</v>
      </c>
      <c r="GD28" s="65">
        <f t="shared" si="115"/>
        <v>0</v>
      </c>
      <c r="GE28" s="65">
        <f t="shared" si="115"/>
        <v>0</v>
      </c>
      <c r="GF28" s="65">
        <f t="shared" si="115"/>
        <v>0</v>
      </c>
      <c r="GG28" s="65">
        <f t="shared" si="116"/>
        <v>0</v>
      </c>
      <c r="GH28" s="65">
        <f t="shared" si="116"/>
        <v>0</v>
      </c>
      <c r="GI28" s="65">
        <f t="shared" si="116"/>
        <v>0</v>
      </c>
      <c r="GJ28" s="65">
        <f t="shared" si="116"/>
        <v>0</v>
      </c>
      <c r="GK28" s="65">
        <f t="shared" si="116"/>
        <v>0</v>
      </c>
      <c r="GL28" s="65">
        <f t="shared" si="116"/>
        <v>0</v>
      </c>
      <c r="GM28" s="65">
        <f t="shared" si="116"/>
        <v>0</v>
      </c>
      <c r="GN28" s="65">
        <f t="shared" si="116"/>
        <v>0</v>
      </c>
      <c r="GO28" s="65">
        <f t="shared" si="116"/>
        <v>0</v>
      </c>
      <c r="GP28" s="65">
        <f t="shared" si="116"/>
        <v>0</v>
      </c>
      <c r="GQ28" s="65">
        <f t="shared" si="117"/>
        <v>0</v>
      </c>
      <c r="GR28" s="65">
        <f t="shared" si="117"/>
        <v>0</v>
      </c>
      <c r="GS28" s="65">
        <f t="shared" si="117"/>
        <v>0</v>
      </c>
      <c r="GT28" s="65">
        <f t="shared" si="117"/>
        <v>0</v>
      </c>
      <c r="GU28" s="65">
        <f t="shared" si="117"/>
        <v>0</v>
      </c>
      <c r="GV28" s="65">
        <f t="shared" si="117"/>
        <v>0</v>
      </c>
      <c r="GW28" s="65">
        <f t="shared" si="117"/>
        <v>0</v>
      </c>
      <c r="GX28" s="65">
        <f t="shared" si="117"/>
        <v>0</v>
      </c>
      <c r="GY28" s="65">
        <f t="shared" si="117"/>
        <v>0</v>
      </c>
      <c r="GZ28" s="65">
        <f t="shared" si="117"/>
        <v>0</v>
      </c>
      <c r="HA28" s="65">
        <f t="shared" si="117"/>
        <v>0</v>
      </c>
      <c r="HB28" s="65">
        <f t="shared" si="117"/>
        <v>0</v>
      </c>
      <c r="HC28" s="68">
        <f t="shared" si="25"/>
        <v>0</v>
      </c>
    </row>
  </sheetData>
  <autoFilter ref="A10:AQ28"/>
  <mergeCells count="377">
    <mergeCell ref="AQ10:AQ11"/>
    <mergeCell ref="AR9:AU9"/>
    <mergeCell ref="AR10:AR11"/>
    <mergeCell ref="AS10:AS11"/>
    <mergeCell ref="AT10:AT11"/>
    <mergeCell ref="AU10:AU11"/>
    <mergeCell ref="AK10:AK11"/>
    <mergeCell ref="AL10:AL11"/>
    <mergeCell ref="AM10:AM11"/>
    <mergeCell ref="AN10:AN11"/>
    <mergeCell ref="AO10:AO11"/>
    <mergeCell ref="AP10:AP11"/>
    <mergeCell ref="AE10:AE11"/>
    <mergeCell ref="AF10:AF11"/>
    <mergeCell ref="AG10:AG11"/>
    <mergeCell ref="AH10:AH11"/>
    <mergeCell ref="AI10:AI11"/>
    <mergeCell ref="AJ10:AJ11"/>
    <mergeCell ref="Y10:Y11"/>
    <mergeCell ref="Z10:Z11"/>
    <mergeCell ref="AA10:AA11"/>
    <mergeCell ref="AB10:AB11"/>
    <mergeCell ref="AC10:AC11"/>
    <mergeCell ref="AD10:AD11"/>
    <mergeCell ref="S10:S11"/>
    <mergeCell ref="T10:T11"/>
    <mergeCell ref="U10:U11"/>
    <mergeCell ref="V10:V11"/>
    <mergeCell ref="W10:W11"/>
    <mergeCell ref="X10:X11"/>
    <mergeCell ref="M10:M11"/>
    <mergeCell ref="N10:N11"/>
    <mergeCell ref="O10:O11"/>
    <mergeCell ref="P10:P11"/>
    <mergeCell ref="Q10:Q11"/>
    <mergeCell ref="R10:R11"/>
    <mergeCell ref="H10:H11"/>
    <mergeCell ref="I10:I11"/>
    <mergeCell ref="J10:J11"/>
    <mergeCell ref="K10:K11"/>
    <mergeCell ref="L10:L11"/>
    <mergeCell ref="B10:B11"/>
    <mergeCell ref="C10:C11"/>
    <mergeCell ref="D10:D11"/>
    <mergeCell ref="E10:E11"/>
    <mergeCell ref="F10:F11"/>
    <mergeCell ref="G10:G11"/>
    <mergeCell ref="GY8:GY10"/>
    <mergeCell ref="GZ8:GZ10"/>
    <mergeCell ref="HA8:HA10"/>
    <mergeCell ref="HB8:HB10"/>
    <mergeCell ref="T9:W9"/>
    <mergeCell ref="X9:AA9"/>
    <mergeCell ref="AB9:AE9"/>
    <mergeCell ref="AF9:AI9"/>
    <mergeCell ref="AJ9:AM9"/>
    <mergeCell ref="AN9:AQ9"/>
    <mergeCell ref="GS8:GS10"/>
    <mergeCell ref="GT8:GT10"/>
    <mergeCell ref="GU8:GU10"/>
    <mergeCell ref="GV8:GV10"/>
    <mergeCell ref="GW8:GW10"/>
    <mergeCell ref="GX8:GX10"/>
    <mergeCell ref="GM8:GM10"/>
    <mergeCell ref="GN8:GN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GA8:GA10"/>
    <mergeCell ref="GB8:GB10"/>
    <mergeCell ref="GC8:GC10"/>
    <mergeCell ref="GD8:GD10"/>
    <mergeCell ref="GE8:GE10"/>
    <mergeCell ref="GF8:GF10"/>
    <mergeCell ref="FU8:FU10"/>
    <mergeCell ref="FV8:FV10"/>
    <mergeCell ref="FW8:FW10"/>
    <mergeCell ref="FX8:FX10"/>
    <mergeCell ref="FY8:FY10"/>
    <mergeCell ref="FZ8:FZ10"/>
    <mergeCell ref="FO8:FO10"/>
    <mergeCell ref="FP8:FP10"/>
    <mergeCell ref="FQ8:FQ10"/>
    <mergeCell ref="FR8:FR10"/>
    <mergeCell ref="FS8:FS10"/>
    <mergeCell ref="FT8:FT10"/>
    <mergeCell ref="FI8:FI10"/>
    <mergeCell ref="FJ8:FJ10"/>
    <mergeCell ref="FK8:FK10"/>
    <mergeCell ref="FL8:FL10"/>
    <mergeCell ref="FM8:FM10"/>
    <mergeCell ref="FN8:FN10"/>
    <mergeCell ref="FC8:FC10"/>
    <mergeCell ref="FD8:FD10"/>
    <mergeCell ref="FE8:FE10"/>
    <mergeCell ref="FF8:FF10"/>
    <mergeCell ref="FG8:FG10"/>
    <mergeCell ref="FH8:FH10"/>
    <mergeCell ref="EV8:EV10"/>
    <mergeCell ref="EW8:EW10"/>
    <mergeCell ref="EX8:EX10"/>
    <mergeCell ref="EY8:EY10"/>
    <mergeCell ref="EZ8:EZ10"/>
    <mergeCell ref="FB8:FB10"/>
    <mergeCell ref="EP8:EP10"/>
    <mergeCell ref="EQ8:EQ10"/>
    <mergeCell ref="ER8:ER10"/>
    <mergeCell ref="ES8:ES10"/>
    <mergeCell ref="ET8:ET10"/>
    <mergeCell ref="EU8:EU10"/>
    <mergeCell ref="EJ8:EJ10"/>
    <mergeCell ref="EK8:EK10"/>
    <mergeCell ref="EL8:EL10"/>
    <mergeCell ref="EM8:EM10"/>
    <mergeCell ref="EN8:EN10"/>
    <mergeCell ref="EO8:EO10"/>
    <mergeCell ref="ED8:ED10"/>
    <mergeCell ref="EE8:EE10"/>
    <mergeCell ref="EF8:EF10"/>
    <mergeCell ref="EG8:EG10"/>
    <mergeCell ref="EH8:EH10"/>
    <mergeCell ref="EI8:EI10"/>
    <mergeCell ref="DX8:DX10"/>
    <mergeCell ref="DY8:DY10"/>
    <mergeCell ref="DZ8:DZ10"/>
    <mergeCell ref="EA8:EA10"/>
    <mergeCell ref="EB8:EB10"/>
    <mergeCell ref="EC8:EC10"/>
    <mergeCell ref="DR8:DR10"/>
    <mergeCell ref="DS8:DS10"/>
    <mergeCell ref="DT8:DT10"/>
    <mergeCell ref="DU8:DU10"/>
    <mergeCell ref="DV8:DV10"/>
    <mergeCell ref="DW8:DW10"/>
    <mergeCell ref="DL8:DL10"/>
    <mergeCell ref="DM8:DM10"/>
    <mergeCell ref="DN8:DN10"/>
    <mergeCell ref="DO8:DO10"/>
    <mergeCell ref="DP8:DP10"/>
    <mergeCell ref="DQ8:DQ10"/>
    <mergeCell ref="DF8:DF10"/>
    <mergeCell ref="DG8:DG10"/>
    <mergeCell ref="DH8:DH10"/>
    <mergeCell ref="DI8:DI10"/>
    <mergeCell ref="DJ8:DJ10"/>
    <mergeCell ref="DK8:DK10"/>
    <mergeCell ref="CZ8:CZ10"/>
    <mergeCell ref="DA8:DA10"/>
    <mergeCell ref="DB8:DB10"/>
    <mergeCell ref="DC8:DC10"/>
    <mergeCell ref="DD8:DD10"/>
    <mergeCell ref="DE8:DE10"/>
    <mergeCell ref="CS8:CS10"/>
    <mergeCell ref="CT8:CT10"/>
    <mergeCell ref="CU8:CU10"/>
    <mergeCell ref="CV8:CV10"/>
    <mergeCell ref="CW8:CW10"/>
    <mergeCell ref="CY8:CY10"/>
    <mergeCell ref="CM8:CM10"/>
    <mergeCell ref="CN8:CN10"/>
    <mergeCell ref="CO8:CO10"/>
    <mergeCell ref="CP8:CP10"/>
    <mergeCell ref="CQ8:CQ10"/>
    <mergeCell ref="CR8:CR10"/>
    <mergeCell ref="CG8:CG10"/>
    <mergeCell ref="CH8:CH10"/>
    <mergeCell ref="CI8:CI10"/>
    <mergeCell ref="CJ8:CJ10"/>
    <mergeCell ref="CK8:CK10"/>
    <mergeCell ref="CL8:CL10"/>
    <mergeCell ref="CA8:CA10"/>
    <mergeCell ref="CB8:CB10"/>
    <mergeCell ref="CC8:CC10"/>
    <mergeCell ref="CD8:CD10"/>
    <mergeCell ref="CE8:CE10"/>
    <mergeCell ref="CF8:CF10"/>
    <mergeCell ref="BU8:BU10"/>
    <mergeCell ref="BV8:BV10"/>
    <mergeCell ref="BW8:BW10"/>
    <mergeCell ref="BX8:BX10"/>
    <mergeCell ref="BY8:BY10"/>
    <mergeCell ref="BZ8:BZ10"/>
    <mergeCell ref="BO8:BO10"/>
    <mergeCell ref="BP8:BP10"/>
    <mergeCell ref="BQ8:BQ10"/>
    <mergeCell ref="BR8:BR10"/>
    <mergeCell ref="BS8:BS10"/>
    <mergeCell ref="BT8:BT10"/>
    <mergeCell ref="BI8:BI10"/>
    <mergeCell ref="BJ8:BJ10"/>
    <mergeCell ref="BK8:BK10"/>
    <mergeCell ref="BL8:BL10"/>
    <mergeCell ref="BM8:BM10"/>
    <mergeCell ref="BN8:BN10"/>
    <mergeCell ref="BC8:BC10"/>
    <mergeCell ref="BD8:BD10"/>
    <mergeCell ref="BE8:BE10"/>
    <mergeCell ref="BF8:BF10"/>
    <mergeCell ref="BG8:BG10"/>
    <mergeCell ref="BH8:BH10"/>
    <mergeCell ref="GY5:GY7"/>
    <mergeCell ref="GZ5:GZ7"/>
    <mergeCell ref="HA5:HA7"/>
    <mergeCell ref="GL5:GL7"/>
    <mergeCell ref="GA5:GA7"/>
    <mergeCell ref="GB5:GB7"/>
    <mergeCell ref="GC5:GC7"/>
    <mergeCell ref="GD5:GD7"/>
    <mergeCell ref="GE5:GE7"/>
    <mergeCell ref="GF5:GF7"/>
    <mergeCell ref="FU5:FU7"/>
    <mergeCell ref="FV5:FV7"/>
    <mergeCell ref="FW5:FW7"/>
    <mergeCell ref="FX5:FX7"/>
    <mergeCell ref="FY5:FY7"/>
    <mergeCell ref="FZ5:FZ7"/>
    <mergeCell ref="FO5:FO7"/>
    <mergeCell ref="FP5:FP7"/>
    <mergeCell ref="HB5:HB7"/>
    <mergeCell ref="AW8:AW10"/>
    <mergeCell ref="AX8:AX10"/>
    <mergeCell ref="AY8:AY10"/>
    <mergeCell ref="AZ8:AZ10"/>
    <mergeCell ref="BA8:BA10"/>
    <mergeCell ref="BB8:BB10"/>
    <mergeCell ref="GS5:GS7"/>
    <mergeCell ref="GT5:GT7"/>
    <mergeCell ref="GU5:GU7"/>
    <mergeCell ref="GV5:GV7"/>
    <mergeCell ref="GW5:GW7"/>
    <mergeCell ref="GX5:GX7"/>
    <mergeCell ref="GM5:GM7"/>
    <mergeCell ref="GN5:GN7"/>
    <mergeCell ref="GO5:GO7"/>
    <mergeCell ref="GP5:GP7"/>
    <mergeCell ref="GQ5:GQ7"/>
    <mergeCell ref="GR5:GR7"/>
    <mergeCell ref="GG5:GG7"/>
    <mergeCell ref="GH5:GH7"/>
    <mergeCell ref="GI5:GI7"/>
    <mergeCell ref="GJ5:GJ7"/>
    <mergeCell ref="GK5:GK7"/>
    <mergeCell ref="FQ5:FQ7"/>
    <mergeCell ref="FR5:FR7"/>
    <mergeCell ref="FS5:FS7"/>
    <mergeCell ref="FT5:FT7"/>
    <mergeCell ref="FI5:FI7"/>
    <mergeCell ref="FJ5:FJ7"/>
    <mergeCell ref="FK5:FK7"/>
    <mergeCell ref="FL5:FL7"/>
    <mergeCell ref="FM5:FM7"/>
    <mergeCell ref="FN5:FN7"/>
    <mergeCell ref="FC5:FC7"/>
    <mergeCell ref="FD5:FD7"/>
    <mergeCell ref="FE5:FE7"/>
    <mergeCell ref="FF5:FF7"/>
    <mergeCell ref="FG5:FG7"/>
    <mergeCell ref="FH5:FH7"/>
    <mergeCell ref="EV5:EV7"/>
    <mergeCell ref="EW5:EW7"/>
    <mergeCell ref="EX5:EX7"/>
    <mergeCell ref="EY5:EY7"/>
    <mergeCell ref="EZ5:EZ7"/>
    <mergeCell ref="FB5:FB7"/>
    <mergeCell ref="EP5:EP7"/>
    <mergeCell ref="EQ5:EQ7"/>
    <mergeCell ref="ER5:ER7"/>
    <mergeCell ref="ES5:ES7"/>
    <mergeCell ref="ET5:ET7"/>
    <mergeCell ref="EU5:EU7"/>
    <mergeCell ref="EJ5:EJ7"/>
    <mergeCell ref="EK5:EK7"/>
    <mergeCell ref="EL5:EL7"/>
    <mergeCell ref="EM5:EM7"/>
    <mergeCell ref="EN5:EN7"/>
    <mergeCell ref="EO5:EO7"/>
    <mergeCell ref="ED5:ED7"/>
    <mergeCell ref="EE5:EE7"/>
    <mergeCell ref="EF5:EF7"/>
    <mergeCell ref="EG5:EG7"/>
    <mergeCell ref="EH5:EH7"/>
    <mergeCell ref="EI5:EI7"/>
    <mergeCell ref="DX5:DX7"/>
    <mergeCell ref="DY5:DY7"/>
    <mergeCell ref="DZ5:DZ7"/>
    <mergeCell ref="EA5:EA7"/>
    <mergeCell ref="EB5:EB7"/>
    <mergeCell ref="EC5:EC7"/>
    <mergeCell ref="DR5:DR7"/>
    <mergeCell ref="DS5:DS7"/>
    <mergeCell ref="DT5:DT7"/>
    <mergeCell ref="DU5:DU7"/>
    <mergeCell ref="DV5:DV7"/>
    <mergeCell ref="DW5:DW7"/>
    <mergeCell ref="DL5:DL7"/>
    <mergeCell ref="DM5:DM7"/>
    <mergeCell ref="DN5:DN7"/>
    <mergeCell ref="DO5:DO7"/>
    <mergeCell ref="DP5:DP7"/>
    <mergeCell ref="DQ5:DQ7"/>
    <mergeCell ref="DF5:DF7"/>
    <mergeCell ref="DG5:DG7"/>
    <mergeCell ref="DH5:DH7"/>
    <mergeCell ref="DI5:DI7"/>
    <mergeCell ref="DJ5:DJ7"/>
    <mergeCell ref="DK5:DK7"/>
    <mergeCell ref="CZ5:CZ7"/>
    <mergeCell ref="DA5:DA7"/>
    <mergeCell ref="DB5:DB7"/>
    <mergeCell ref="DC5:DC7"/>
    <mergeCell ref="DD5:DD7"/>
    <mergeCell ref="DE5:DE7"/>
    <mergeCell ref="CS5:CS7"/>
    <mergeCell ref="CT5:CT7"/>
    <mergeCell ref="CU5:CU7"/>
    <mergeCell ref="CV5:CV7"/>
    <mergeCell ref="CW5:CW7"/>
    <mergeCell ref="CY5:CY7"/>
    <mergeCell ref="CM5:CM7"/>
    <mergeCell ref="CN5:CN7"/>
    <mergeCell ref="CO5:CO7"/>
    <mergeCell ref="CP5:CP7"/>
    <mergeCell ref="CQ5:CQ7"/>
    <mergeCell ref="CR5:CR7"/>
    <mergeCell ref="CG5:CG7"/>
    <mergeCell ref="CH5:CH7"/>
    <mergeCell ref="CI5:CI7"/>
    <mergeCell ref="CJ5:CJ7"/>
    <mergeCell ref="CK5:CK7"/>
    <mergeCell ref="CL5:CL7"/>
    <mergeCell ref="CA5:CA7"/>
    <mergeCell ref="CB5:CB7"/>
    <mergeCell ref="CC5:CC7"/>
    <mergeCell ref="CD5:CD7"/>
    <mergeCell ref="CE5:CE7"/>
    <mergeCell ref="CF5:CF7"/>
    <mergeCell ref="BW5:BW7"/>
    <mergeCell ref="BX5:BX7"/>
    <mergeCell ref="BY5:BY7"/>
    <mergeCell ref="BZ5:BZ7"/>
    <mergeCell ref="BO5:BO7"/>
    <mergeCell ref="BP5:BP7"/>
    <mergeCell ref="BQ5:BQ7"/>
    <mergeCell ref="BR5:BR7"/>
    <mergeCell ref="BS5:BS7"/>
    <mergeCell ref="BT5:BT7"/>
    <mergeCell ref="B2:F2"/>
    <mergeCell ref="AW4:CW4"/>
    <mergeCell ref="CZ4:EZ4"/>
    <mergeCell ref="FB4:HB4"/>
    <mergeCell ref="AW5:AW7"/>
    <mergeCell ref="AX5:AX7"/>
    <mergeCell ref="AY5:AY7"/>
    <mergeCell ref="AZ5:AZ7"/>
    <mergeCell ref="BA5:BA7"/>
    <mergeCell ref="BB5:BB7"/>
    <mergeCell ref="BI5:BI7"/>
    <mergeCell ref="BJ5:BJ7"/>
    <mergeCell ref="BK5:BK7"/>
    <mergeCell ref="BL5:BL7"/>
    <mergeCell ref="BM5:BM7"/>
    <mergeCell ref="BN5:BN7"/>
    <mergeCell ref="BC5:BC7"/>
    <mergeCell ref="BD5:BD7"/>
    <mergeCell ref="BE5:BE7"/>
    <mergeCell ref="BF5:BF7"/>
    <mergeCell ref="BG5:BG7"/>
    <mergeCell ref="BH5:BH7"/>
    <mergeCell ref="BU5:BU7"/>
    <mergeCell ref="BV5:BV7"/>
  </mergeCells>
  <conditionalFormatting sqref="S13:T14 S16:S19">
    <cfRule type="expression" dxfId="365" priority="231">
      <formula>$S13&lt;0</formula>
    </cfRule>
  </conditionalFormatting>
  <conditionalFormatting sqref="AN32:AQ17191 A32:AI17191">
    <cfRule type="expression" dxfId="364" priority="227">
      <formula>$A32:$A20026=6</formula>
    </cfRule>
    <cfRule type="expression" dxfId="363" priority="228">
      <formula>$A32:$A20026=4</formula>
    </cfRule>
    <cfRule type="expression" dxfId="362" priority="229">
      <formula>$A32:$A20026=2</formula>
    </cfRule>
    <cfRule type="expression" dxfId="361" priority="230">
      <formula>$A32:$A20026=0</formula>
    </cfRule>
  </conditionalFormatting>
  <conditionalFormatting sqref="AJ32:AM17191">
    <cfRule type="expression" dxfId="360" priority="223">
      <formula>$A32:$A20026=6</formula>
    </cfRule>
    <cfRule type="expression" dxfId="359" priority="224">
      <formula>$A32:$A20026=4</formula>
    </cfRule>
    <cfRule type="expression" dxfId="358" priority="225">
      <formula>$A32:$A20026=2</formula>
    </cfRule>
    <cfRule type="expression" dxfId="357" priority="226">
      <formula>$A32:$A20026=0</formula>
    </cfRule>
  </conditionalFormatting>
  <conditionalFormatting sqref="S21:S24">
    <cfRule type="expression" dxfId="356" priority="222">
      <formula>$S21&lt;0</formula>
    </cfRule>
  </conditionalFormatting>
  <conditionalFormatting sqref="S26">
    <cfRule type="expression" dxfId="355" priority="221">
      <formula>$S26&lt;0</formula>
    </cfRule>
  </conditionalFormatting>
  <conditionalFormatting sqref="S27">
    <cfRule type="expression" dxfId="354" priority="220">
      <formula>$S27&lt;0</formula>
    </cfRule>
  </conditionalFormatting>
  <conditionalFormatting sqref="S28">
    <cfRule type="expression" dxfId="353" priority="219">
      <formula>$S28&lt;0</formula>
    </cfRule>
  </conditionalFormatting>
  <conditionalFormatting sqref="AG19:AH19 A19 F19 AK19:AL19 AO19:AP19 N19:P19 A24 F24 K24 AK24:AL24 AO24:AP24 N24:P24 AG24:AH24 K19:L19">
    <cfRule type="expression" dxfId="352" priority="232">
      <formula>$A19:$A17290=19</formula>
    </cfRule>
    <cfRule type="expression" dxfId="351" priority="233">
      <formula>$A19:$A17290=18</formula>
    </cfRule>
    <cfRule type="expression" dxfId="350" priority="234">
      <formula>$A19:$A17290=17</formula>
    </cfRule>
    <cfRule type="expression" dxfId="349" priority="235">
      <formula>$A19:$A17290=16</formula>
    </cfRule>
    <cfRule type="expression" dxfId="348" priority="236">
      <formula>$A19:$A17290=15</formula>
    </cfRule>
    <cfRule type="expression" dxfId="347" priority="237">
      <formula>$A19:$A17290=14</formula>
    </cfRule>
    <cfRule type="expression" dxfId="346" priority="238">
      <formula>$A19:$A17290=13</formula>
    </cfRule>
    <cfRule type="expression" dxfId="345" priority="239">
      <formula>$A19:$A17290=12</formula>
    </cfRule>
    <cfRule type="expression" dxfId="344" priority="240">
      <formula>$A19:$A17290=11</formula>
    </cfRule>
    <cfRule type="expression" dxfId="343" priority="241">
      <formula>$A19:$A17290=10</formula>
    </cfRule>
    <cfRule type="expression" dxfId="342" priority="242">
      <formula>$A19:$A17290=9</formula>
    </cfRule>
    <cfRule type="expression" dxfId="341" priority="243">
      <formula>$A19:$A17290=8</formula>
    </cfRule>
    <cfRule type="expression" dxfId="340" priority="244">
      <formula>$A19:$A17290=6</formula>
    </cfRule>
    <cfRule type="expression" dxfId="339" priority="245">
      <formula>$A19:$A17290=4</formula>
    </cfRule>
    <cfRule type="expression" dxfId="338" priority="246">
      <formula>$A19:$A17290=2</formula>
    </cfRule>
    <cfRule type="expression" dxfId="337" priority="247">
      <formula>$A19:$A17290=0</formula>
    </cfRule>
  </conditionalFormatting>
  <conditionalFormatting sqref="N26:P28">
    <cfRule type="expression" dxfId="336" priority="248">
      <formula>$A26:$A17284=19</formula>
    </cfRule>
    <cfRule type="expression" dxfId="335" priority="249">
      <formula>$A26:$A17284=18</formula>
    </cfRule>
    <cfRule type="expression" dxfId="334" priority="250">
      <formula>$A26:$A17284=17</formula>
    </cfRule>
    <cfRule type="expression" dxfId="333" priority="251">
      <formula>$A26:$A17284=16</formula>
    </cfRule>
    <cfRule type="expression" dxfId="332" priority="252">
      <formula>$A26:$A17284=15</formula>
    </cfRule>
    <cfRule type="expression" dxfId="331" priority="253">
      <formula>$A26:$A17284=14</formula>
    </cfRule>
    <cfRule type="expression" dxfId="330" priority="254">
      <formula>$A26:$A17284=13</formula>
    </cfRule>
    <cfRule type="expression" dxfId="329" priority="255">
      <formula>$A26:$A17284=12</formula>
    </cfRule>
    <cfRule type="expression" dxfId="328" priority="256">
      <formula>$A26:$A17284=11</formula>
    </cfRule>
    <cfRule type="expression" dxfId="327" priority="257">
      <formula>$A26:$A17284=10</formula>
    </cfRule>
    <cfRule type="expression" dxfId="326" priority="258">
      <formula>$A26:$A17284=9</formula>
    </cfRule>
    <cfRule type="expression" dxfId="325" priority="259">
      <formula>$A26:$A17284=8</formula>
    </cfRule>
    <cfRule type="expression" dxfId="324" priority="260">
      <formula>$A26:$A17284=6</formula>
    </cfRule>
    <cfRule type="expression" dxfId="323" priority="261">
      <formula>$A26:$A17284=4</formula>
    </cfRule>
    <cfRule type="expression" dxfId="322" priority="262">
      <formula>$A26:$A17284=2</formula>
    </cfRule>
    <cfRule type="expression" dxfId="321" priority="263">
      <formula>$A26:$A17284=0</formula>
    </cfRule>
  </conditionalFormatting>
  <conditionalFormatting sqref="A17:B17 AG17:AH17 AO17:AP17 AK17:AL17 N17:P17 AG22:AH22 AO22:AP22 AK22:AL22 N22:P22 A22:B22 K17:L17">
    <cfRule type="expression" dxfId="320" priority="264">
      <formula>$A17:$A17277=19</formula>
    </cfRule>
    <cfRule type="expression" dxfId="319" priority="265">
      <formula>$A17:$A17277=18</formula>
    </cfRule>
    <cfRule type="expression" dxfId="318" priority="266">
      <formula>$A17:$A17277=17</formula>
    </cfRule>
    <cfRule type="expression" dxfId="317" priority="267">
      <formula>$A17:$A17277=16</formula>
    </cfRule>
    <cfRule type="expression" dxfId="316" priority="268">
      <formula>$A17:$A17277=15</formula>
    </cfRule>
    <cfRule type="expression" dxfId="315" priority="269">
      <formula>$A17:$A17277=14</formula>
    </cfRule>
    <cfRule type="expression" dxfId="314" priority="270">
      <formula>$A17:$A17277=13</formula>
    </cfRule>
    <cfRule type="expression" dxfId="313" priority="271">
      <formula>$A17:$A17277=12</formula>
    </cfRule>
    <cfRule type="expression" dxfId="312" priority="272">
      <formula>$A17:$A17277=11</formula>
    </cfRule>
    <cfRule type="expression" dxfId="311" priority="273">
      <formula>$A17:$A17277=10</formula>
    </cfRule>
    <cfRule type="expression" dxfId="310" priority="274">
      <formula>$A17:$A17277=9</formula>
    </cfRule>
    <cfRule type="expression" dxfId="309" priority="275">
      <formula>$A17:$A17277=8</formula>
    </cfRule>
    <cfRule type="expression" dxfId="308" priority="276">
      <formula>$A17:$A17277=6</formula>
    </cfRule>
    <cfRule type="expression" dxfId="307" priority="277">
      <formula>$A17:$A17277=4</formula>
    </cfRule>
    <cfRule type="expression" dxfId="306" priority="278">
      <formula>$A17:$A17277=2</formula>
    </cfRule>
    <cfRule type="expression" dxfId="305" priority="279">
      <formula>$A17:$A17277=0</formula>
    </cfRule>
  </conditionalFormatting>
  <conditionalFormatting sqref="A18:B18 AG18:AH18 AO18:AP18 AK18:AL18 N18:P18 AG23:AH23 AO23:AP23 AK23:AL23 K23 N23:P23 A23:B23 K18:L18">
    <cfRule type="expression" dxfId="304" priority="280">
      <formula>$A18:$A17285=19</formula>
    </cfRule>
    <cfRule type="expression" dxfId="303" priority="281">
      <formula>$A18:$A17285=18</formula>
    </cfRule>
    <cfRule type="expression" dxfId="302" priority="282">
      <formula>$A18:$A17285=17</formula>
    </cfRule>
    <cfRule type="expression" dxfId="301" priority="283">
      <formula>$A18:$A17285=16</formula>
    </cfRule>
    <cfRule type="expression" dxfId="300" priority="284">
      <formula>$A18:$A17285=15</formula>
    </cfRule>
    <cfRule type="expression" dxfId="299" priority="285">
      <formula>$A18:$A17285=14</formula>
    </cfRule>
    <cfRule type="expression" dxfId="298" priority="286">
      <formula>$A18:$A17285=13</formula>
    </cfRule>
    <cfRule type="expression" dxfId="297" priority="287">
      <formula>$A18:$A17285=12</formula>
    </cfRule>
    <cfRule type="expression" dxfId="296" priority="288">
      <formula>$A18:$A17285=11</formula>
    </cfRule>
    <cfRule type="expression" dxfId="295" priority="289">
      <formula>$A18:$A17285=10</formula>
    </cfRule>
    <cfRule type="expression" dxfId="294" priority="290">
      <formula>$A18:$A17285=9</formula>
    </cfRule>
    <cfRule type="expression" dxfId="293" priority="291">
      <formula>$A18:$A17285=8</formula>
    </cfRule>
    <cfRule type="expression" dxfId="292" priority="292">
      <formula>$A18:$A17285=6</formula>
    </cfRule>
    <cfRule type="expression" dxfId="291" priority="293">
      <formula>$A18:$A17285=4</formula>
    </cfRule>
    <cfRule type="expression" dxfId="290" priority="294">
      <formula>$A18:$A17285=2</formula>
    </cfRule>
    <cfRule type="expression" dxfId="289" priority="295">
      <formula>$A18:$A17285=0</formula>
    </cfRule>
  </conditionalFormatting>
  <conditionalFormatting sqref="B19 G17:J19 F17:F18 C17:E19 A21:C21 G22:H24 F22:F23 J22:J24 J21:K21 E22:E24 E21:H21 I21:I24 C22:C24 D21:D24 B26:C26 B24 K22 J26:J28 C27:C28 G26:G28 AJ26:AL28 AN26:AP28 L17:M19 N16:P19 M21:P24 A16:M16 AG16:AH19 AJ16:AL19 AN16:AP19 AG21:AH24 AJ21:AL24 AN21:AP24 AG26:AH28">
    <cfRule type="expression" dxfId="288" priority="296">
      <formula>$A16:$A17275=19</formula>
    </cfRule>
    <cfRule type="expression" dxfId="287" priority="297">
      <formula>$A16:$A17275=18</formula>
    </cfRule>
    <cfRule type="expression" dxfId="286" priority="298">
      <formula>$A16:$A17275=17</formula>
    </cfRule>
    <cfRule type="expression" dxfId="285" priority="299">
      <formula>$A16:$A17275=16</formula>
    </cfRule>
    <cfRule type="expression" dxfId="284" priority="300">
      <formula>$A16:$A17275=15</formula>
    </cfRule>
    <cfRule type="expression" dxfId="283" priority="301">
      <formula>$A16:$A17275=14</formula>
    </cfRule>
    <cfRule type="expression" dxfId="282" priority="302">
      <formula>$A16:$A17275=13</formula>
    </cfRule>
    <cfRule type="expression" dxfId="281" priority="303">
      <formula>$A16:$A17275=12</formula>
    </cfRule>
    <cfRule type="expression" dxfId="280" priority="304">
      <formula>$A16:$A17275=11</formula>
    </cfRule>
    <cfRule type="expression" dxfId="279" priority="305">
      <formula>$A16:$A17275=10</formula>
    </cfRule>
    <cfRule type="expression" dxfId="278" priority="306">
      <formula>$A16:$A17275=9</formula>
    </cfRule>
    <cfRule type="expression" dxfId="277" priority="307">
      <formula>$A16:$A17275=8</formula>
    </cfRule>
    <cfRule type="expression" dxfId="276" priority="308">
      <formula>$A16:$A17275=6</formula>
    </cfRule>
    <cfRule type="expression" dxfId="275" priority="309">
      <formula>$A16:$A17275=4</formula>
    </cfRule>
    <cfRule type="expression" dxfId="274" priority="310">
      <formula>$A16:$A17275=2</formula>
    </cfRule>
    <cfRule type="expression" dxfId="273" priority="311">
      <formula>$A16:$A17275=0</formula>
    </cfRule>
  </conditionalFormatting>
  <conditionalFormatting sqref="A14:AQ14">
    <cfRule type="expression" dxfId="272" priority="312">
      <formula>$A14:$A17196=19</formula>
    </cfRule>
    <cfRule type="expression" dxfId="271" priority="313">
      <formula>$A14:$A17196=18</formula>
    </cfRule>
    <cfRule type="expression" dxfId="270" priority="314">
      <formula>$A14:$A17196=17</formula>
    </cfRule>
    <cfRule type="expression" dxfId="269" priority="315">
      <formula>$A14:$A17196=16</formula>
    </cfRule>
    <cfRule type="expression" dxfId="268" priority="316">
      <formula>$A14:$A17196=15</formula>
    </cfRule>
    <cfRule type="expression" dxfId="267" priority="317">
      <formula>$A14:$A17196=14</formula>
    </cfRule>
    <cfRule type="expression" dxfId="266" priority="318">
      <formula>$A14:$A17196=13</formula>
    </cfRule>
    <cfRule type="expression" dxfId="265" priority="319">
      <formula>$A14:$A17196=12</formula>
    </cfRule>
    <cfRule type="expression" dxfId="264" priority="320">
      <formula>$A14:$A17196=11</formula>
    </cfRule>
    <cfRule type="expression" dxfId="263" priority="321">
      <formula>$A14:$A17196=10</formula>
    </cfRule>
    <cfRule type="expression" dxfId="262" priority="322">
      <formula>$A14:$A17196=9</formula>
    </cfRule>
    <cfRule type="expression" dxfId="261" priority="323">
      <formula>$A14:$A17196=8</formula>
    </cfRule>
    <cfRule type="expression" dxfId="260" priority="324">
      <formula>$A14:$A17196=6</formula>
    </cfRule>
    <cfRule type="expression" dxfId="259" priority="325">
      <formula>$A14:$A17196=4</formula>
    </cfRule>
    <cfRule type="expression" dxfId="258" priority="326">
      <formula>$A14:$A17196=2</formula>
    </cfRule>
    <cfRule type="expression" dxfId="257" priority="327">
      <formula>$A14:$A17196=0</formula>
    </cfRule>
  </conditionalFormatting>
  <conditionalFormatting sqref="A26 D26:F28 H26:I28 K26:K28">
    <cfRule type="expression" dxfId="256" priority="328">
      <formula>$A26:$A17298=6</formula>
    </cfRule>
    <cfRule type="expression" dxfId="255" priority="329">
      <formula>$A26:$A17298=4</formula>
    </cfRule>
    <cfRule type="expression" dxfId="254" priority="330">
      <formula>$A26:$A17298=2</formula>
    </cfRule>
    <cfRule type="expression" dxfId="253" priority="331">
      <formula>$A26:$A17298=0</formula>
    </cfRule>
  </conditionalFormatting>
  <conditionalFormatting sqref="A27:B28">
    <cfRule type="expression" dxfId="252" priority="332">
      <formula>$A27:$A17302=19</formula>
    </cfRule>
    <cfRule type="expression" dxfId="251" priority="333">
      <formula>$A27:$A17302=18</formula>
    </cfRule>
    <cfRule type="expression" dxfId="250" priority="334">
      <formula>$A27:$A17302=17</formula>
    </cfRule>
    <cfRule type="expression" dxfId="249" priority="335">
      <formula>$A27:$A17302=16</formula>
    </cfRule>
    <cfRule type="expression" dxfId="248" priority="336">
      <formula>$A27:$A17302=15</formula>
    </cfRule>
    <cfRule type="expression" dxfId="247" priority="337">
      <formula>$A27:$A17302=14</formula>
    </cfRule>
    <cfRule type="expression" dxfId="246" priority="338">
      <formula>$A27:$A17302=13</formula>
    </cfRule>
    <cfRule type="expression" dxfId="245" priority="339">
      <formula>$A27:$A17302=12</formula>
    </cfRule>
    <cfRule type="expression" dxfId="244" priority="340">
      <formula>$A27:$A17302=11</formula>
    </cfRule>
    <cfRule type="expression" dxfId="243" priority="341">
      <formula>$A27:$A17302=10</formula>
    </cfRule>
    <cfRule type="expression" dxfId="242" priority="342">
      <formula>$A27:$A17302=9</formula>
    </cfRule>
    <cfRule type="expression" dxfId="241" priority="343">
      <formula>$A27:$A17302=8</formula>
    </cfRule>
    <cfRule type="expression" dxfId="240" priority="344">
      <formula>$A27:$A17302=6</formula>
    </cfRule>
    <cfRule type="expression" dxfId="239" priority="345">
      <formula>$A27:$A17302=4</formula>
    </cfRule>
    <cfRule type="expression" dxfId="238" priority="346">
      <formula>$A27:$A17302=2</formula>
    </cfRule>
    <cfRule type="expression" dxfId="237" priority="347">
      <formula>$A27:$A17302=0</formula>
    </cfRule>
  </conditionalFormatting>
  <conditionalFormatting sqref="N26:P28">
    <cfRule type="expression" dxfId="236" priority="348">
      <formula>$A26:$A17296=19</formula>
    </cfRule>
    <cfRule type="expression" dxfId="235" priority="349">
      <formula>$A26:$A17296=18</formula>
    </cfRule>
    <cfRule type="expression" dxfId="234" priority="350">
      <formula>$A26:$A17296=17</formula>
    </cfRule>
    <cfRule type="expression" dxfId="233" priority="351">
      <formula>$A26:$A17296=16</formula>
    </cfRule>
    <cfRule type="expression" dxfId="232" priority="352">
      <formula>$A26:$A17296=15</formula>
    </cfRule>
    <cfRule type="expression" dxfId="231" priority="353">
      <formula>$A26:$A17296=14</formula>
    </cfRule>
    <cfRule type="expression" dxfId="230" priority="354">
      <formula>$A26:$A17296=13</formula>
    </cfRule>
    <cfRule type="expression" dxfId="229" priority="355">
      <formula>$A26:$A17296=12</formula>
    </cfRule>
    <cfRule type="expression" dxfId="228" priority="356">
      <formula>$A26:$A17296=11</formula>
    </cfRule>
    <cfRule type="expression" dxfId="227" priority="357">
      <formula>$A26:$A17296=10</formula>
    </cfRule>
    <cfRule type="expression" dxfId="226" priority="358">
      <formula>$A26:$A17296=9</formula>
    </cfRule>
    <cfRule type="expression" dxfId="225" priority="359">
      <formula>$A26:$A17296=8</formula>
    </cfRule>
    <cfRule type="expression" dxfId="224" priority="360">
      <formula>$A26:$A17296=6</formula>
    </cfRule>
    <cfRule type="expression" dxfId="223" priority="361">
      <formula>$A26:$A17296=4</formula>
    </cfRule>
    <cfRule type="expression" dxfId="222" priority="362">
      <formula>$A26:$A17296=2</formula>
    </cfRule>
    <cfRule type="expression" dxfId="221" priority="363">
      <formula>$A26:$A17296=0</formula>
    </cfRule>
  </conditionalFormatting>
  <conditionalFormatting sqref="AF26:AF28 AF16:AF19 AF21:AF24 Q16:S19 Q21:S24 Q26:S28 X16:Y19 X21:Y24 Y16:Z18 AB16:AD19 AB21:AD24 X26:Z28 AB26:AD28">
    <cfRule type="expression" dxfId="220" priority="364">
      <formula>$A16:$A17290=4</formula>
    </cfRule>
    <cfRule type="expression" dxfId="219" priority="365">
      <formula>$A16:$A17290=2</formula>
    </cfRule>
    <cfRule type="expression" dxfId="218" priority="366">
      <formula>$A16:$A17290=0</formula>
    </cfRule>
  </conditionalFormatting>
  <conditionalFormatting sqref="L24">
    <cfRule type="expression" dxfId="217" priority="155">
      <formula>$A24:$A17295=19</formula>
    </cfRule>
    <cfRule type="expression" dxfId="216" priority="156">
      <formula>$A24:$A17295=18</formula>
    </cfRule>
    <cfRule type="expression" dxfId="215" priority="157">
      <formula>$A24:$A17295=17</formula>
    </cfRule>
    <cfRule type="expression" dxfId="214" priority="158">
      <formula>$A24:$A17295=16</formula>
    </cfRule>
    <cfRule type="expression" dxfId="213" priority="159">
      <formula>$A24:$A17295=15</formula>
    </cfRule>
    <cfRule type="expression" dxfId="212" priority="160">
      <formula>$A24:$A17295=14</formula>
    </cfRule>
    <cfRule type="expression" dxfId="211" priority="161">
      <formula>$A24:$A17295=13</formula>
    </cfRule>
    <cfRule type="expression" dxfId="210" priority="162">
      <formula>$A24:$A17295=12</formula>
    </cfRule>
    <cfRule type="expression" dxfId="209" priority="163">
      <formula>$A24:$A17295=11</formula>
    </cfRule>
    <cfRule type="expression" dxfId="208" priority="164">
      <formula>$A24:$A17295=10</formula>
    </cfRule>
    <cfRule type="expression" dxfId="207" priority="165">
      <formula>$A24:$A17295=9</formula>
    </cfRule>
    <cfRule type="expression" dxfId="206" priority="166">
      <formula>$A24:$A17295=8</formula>
    </cfRule>
    <cfRule type="expression" dxfId="205" priority="167">
      <formula>$A24:$A17295=6</formula>
    </cfRule>
    <cfRule type="expression" dxfId="204" priority="168">
      <formula>$A24:$A17295=4</formula>
    </cfRule>
    <cfRule type="expression" dxfId="203" priority="169">
      <formula>$A24:$A17295=2</formula>
    </cfRule>
    <cfRule type="expression" dxfId="202" priority="170">
      <formula>$A24:$A17295=0</formula>
    </cfRule>
  </conditionalFormatting>
  <conditionalFormatting sqref="L22">
    <cfRule type="expression" dxfId="201" priority="171">
      <formula>$A22:$A17282=19</formula>
    </cfRule>
    <cfRule type="expression" dxfId="200" priority="172">
      <formula>$A22:$A17282=18</formula>
    </cfRule>
    <cfRule type="expression" dxfId="199" priority="173">
      <formula>$A22:$A17282=17</formula>
    </cfRule>
    <cfRule type="expression" dxfId="198" priority="174">
      <formula>$A22:$A17282=16</formula>
    </cfRule>
    <cfRule type="expression" dxfId="197" priority="175">
      <formula>$A22:$A17282=15</formula>
    </cfRule>
    <cfRule type="expression" dxfId="196" priority="176">
      <formula>$A22:$A17282=14</formula>
    </cfRule>
    <cfRule type="expression" dxfId="195" priority="177">
      <formula>$A22:$A17282=13</formula>
    </cfRule>
    <cfRule type="expression" dxfId="194" priority="178">
      <formula>$A22:$A17282=12</formula>
    </cfRule>
    <cfRule type="expression" dxfId="193" priority="179">
      <formula>$A22:$A17282=11</formula>
    </cfRule>
    <cfRule type="expression" dxfId="192" priority="180">
      <formula>$A22:$A17282=10</formula>
    </cfRule>
    <cfRule type="expression" dxfId="191" priority="181">
      <formula>$A22:$A17282=9</formula>
    </cfRule>
    <cfRule type="expression" dxfId="190" priority="182">
      <formula>$A22:$A17282=8</formula>
    </cfRule>
    <cfRule type="expression" dxfId="189" priority="183">
      <formula>$A22:$A17282=6</formula>
    </cfRule>
    <cfRule type="expression" dxfId="188" priority="184">
      <formula>$A22:$A17282=4</formula>
    </cfRule>
    <cfRule type="expression" dxfId="187" priority="185">
      <formula>$A22:$A17282=2</formula>
    </cfRule>
    <cfRule type="expression" dxfId="186" priority="186">
      <formula>$A22:$A17282=0</formula>
    </cfRule>
  </conditionalFormatting>
  <conditionalFormatting sqref="L23">
    <cfRule type="expression" dxfId="185" priority="187">
      <formula>$A23:$A17290=19</formula>
    </cfRule>
    <cfRule type="expression" dxfId="184" priority="188">
      <formula>$A23:$A17290=18</formula>
    </cfRule>
    <cfRule type="expression" dxfId="183" priority="189">
      <formula>$A23:$A17290=17</formula>
    </cfRule>
    <cfRule type="expression" dxfId="182" priority="190">
      <formula>$A23:$A17290=16</formula>
    </cfRule>
    <cfRule type="expression" dxfId="181" priority="191">
      <formula>$A23:$A17290=15</formula>
    </cfRule>
    <cfRule type="expression" dxfId="180" priority="192">
      <formula>$A23:$A17290=14</formula>
    </cfRule>
    <cfRule type="expression" dxfId="179" priority="193">
      <formula>$A23:$A17290=13</formula>
    </cfRule>
    <cfRule type="expression" dxfId="178" priority="194">
      <formula>$A23:$A17290=12</formula>
    </cfRule>
    <cfRule type="expression" dxfId="177" priority="195">
      <formula>$A23:$A17290=11</formula>
    </cfRule>
    <cfRule type="expression" dxfId="176" priority="196">
      <formula>$A23:$A17290=10</formula>
    </cfRule>
    <cfRule type="expression" dxfId="175" priority="197">
      <formula>$A23:$A17290=9</formula>
    </cfRule>
    <cfRule type="expression" dxfId="174" priority="198">
      <formula>$A23:$A17290=8</formula>
    </cfRule>
    <cfRule type="expression" dxfId="173" priority="199">
      <formula>$A23:$A17290=6</formula>
    </cfRule>
    <cfRule type="expression" dxfId="172" priority="200">
      <formula>$A23:$A17290=4</formula>
    </cfRule>
    <cfRule type="expression" dxfId="171" priority="201">
      <formula>$A23:$A17290=2</formula>
    </cfRule>
    <cfRule type="expression" dxfId="170" priority="202">
      <formula>$A23:$A17290=0</formula>
    </cfRule>
  </conditionalFormatting>
  <conditionalFormatting sqref="L21:L24">
    <cfRule type="expression" dxfId="169" priority="203">
      <formula>$A21:$A17280=19</formula>
    </cfRule>
    <cfRule type="expression" dxfId="168" priority="204">
      <formula>$A21:$A17280=18</formula>
    </cfRule>
    <cfRule type="expression" dxfId="167" priority="205">
      <formula>$A21:$A17280=17</formula>
    </cfRule>
    <cfRule type="expression" dxfId="166" priority="206">
      <formula>$A21:$A17280=16</formula>
    </cfRule>
    <cfRule type="expression" dxfId="165" priority="207">
      <formula>$A21:$A17280=15</formula>
    </cfRule>
    <cfRule type="expression" dxfId="164" priority="208">
      <formula>$A21:$A17280=14</formula>
    </cfRule>
    <cfRule type="expression" dxfId="163" priority="209">
      <formula>$A21:$A17280=13</formula>
    </cfRule>
    <cfRule type="expression" dxfId="162" priority="210">
      <formula>$A21:$A17280=12</formula>
    </cfRule>
    <cfRule type="expression" dxfId="161" priority="211">
      <formula>$A21:$A17280=11</formula>
    </cfRule>
    <cfRule type="expression" dxfId="160" priority="212">
      <formula>$A21:$A17280=10</formula>
    </cfRule>
    <cfRule type="expression" dxfId="159" priority="213">
      <formula>$A21:$A17280=9</formula>
    </cfRule>
    <cfRule type="expression" dxfId="158" priority="214">
      <formula>$A21:$A17280=8</formula>
    </cfRule>
    <cfRule type="expression" dxfId="157" priority="215">
      <formula>$A21:$A17280=6</formula>
    </cfRule>
    <cfRule type="expression" dxfId="156" priority="216">
      <formula>$A21:$A17280=4</formula>
    </cfRule>
    <cfRule type="expression" dxfId="155" priority="217">
      <formula>$A21:$A17280=2</formula>
    </cfRule>
    <cfRule type="expression" dxfId="154" priority="218">
      <formula>$A21:$A17280=0</formula>
    </cfRule>
  </conditionalFormatting>
  <conditionalFormatting sqref="L27">
    <cfRule type="expression" dxfId="153" priority="107">
      <formula>$A27:$A17287=19</formula>
    </cfRule>
    <cfRule type="expression" dxfId="152" priority="108">
      <formula>$A27:$A17287=18</formula>
    </cfRule>
    <cfRule type="expression" dxfId="151" priority="109">
      <formula>$A27:$A17287=17</formula>
    </cfRule>
    <cfRule type="expression" dxfId="150" priority="110">
      <formula>$A27:$A17287=16</formula>
    </cfRule>
    <cfRule type="expression" dxfId="149" priority="111">
      <formula>$A27:$A17287=15</formula>
    </cfRule>
    <cfRule type="expression" dxfId="148" priority="112">
      <formula>$A27:$A17287=14</formula>
    </cfRule>
    <cfRule type="expression" dxfId="147" priority="113">
      <formula>$A27:$A17287=13</formula>
    </cfRule>
    <cfRule type="expression" dxfId="146" priority="114">
      <formula>$A27:$A17287=12</formula>
    </cfRule>
    <cfRule type="expression" dxfId="145" priority="115">
      <formula>$A27:$A17287=11</formula>
    </cfRule>
    <cfRule type="expression" dxfId="144" priority="116">
      <formula>$A27:$A17287=10</formula>
    </cfRule>
    <cfRule type="expression" dxfId="143" priority="117">
      <formula>$A27:$A17287=9</formula>
    </cfRule>
    <cfRule type="expression" dxfId="142" priority="118">
      <formula>$A27:$A17287=8</formula>
    </cfRule>
    <cfRule type="expression" dxfId="141" priority="119">
      <formula>$A27:$A17287=6</formula>
    </cfRule>
    <cfRule type="expression" dxfId="140" priority="120">
      <formula>$A27:$A17287=4</formula>
    </cfRule>
    <cfRule type="expression" dxfId="139" priority="121">
      <formula>$A27:$A17287=2</formula>
    </cfRule>
    <cfRule type="expression" dxfId="138" priority="122">
      <formula>$A27:$A17287=0</formula>
    </cfRule>
  </conditionalFormatting>
  <conditionalFormatting sqref="L28">
    <cfRule type="expression" dxfId="137" priority="123">
      <formula>$A28:$A17295=19</formula>
    </cfRule>
    <cfRule type="expression" dxfId="136" priority="124">
      <formula>$A28:$A17295=18</formula>
    </cfRule>
    <cfRule type="expression" dxfId="135" priority="125">
      <formula>$A28:$A17295=17</formula>
    </cfRule>
    <cfRule type="expression" dxfId="134" priority="126">
      <formula>$A28:$A17295=16</formula>
    </cfRule>
    <cfRule type="expression" dxfId="133" priority="127">
      <formula>$A28:$A17295=15</formula>
    </cfRule>
    <cfRule type="expression" dxfId="132" priority="128">
      <formula>$A28:$A17295=14</formula>
    </cfRule>
    <cfRule type="expression" dxfId="131" priority="129">
      <formula>$A28:$A17295=13</formula>
    </cfRule>
    <cfRule type="expression" dxfId="130" priority="130">
      <formula>$A28:$A17295=12</formula>
    </cfRule>
    <cfRule type="expression" dxfId="129" priority="131">
      <formula>$A28:$A17295=11</formula>
    </cfRule>
    <cfRule type="expression" dxfId="128" priority="132">
      <formula>$A28:$A17295=10</formula>
    </cfRule>
    <cfRule type="expression" dxfId="127" priority="133">
      <formula>$A28:$A17295=9</formula>
    </cfRule>
    <cfRule type="expression" dxfId="126" priority="134">
      <formula>$A28:$A17295=8</formula>
    </cfRule>
    <cfRule type="expression" dxfId="125" priority="135">
      <formula>$A28:$A17295=6</formula>
    </cfRule>
    <cfRule type="expression" dxfId="124" priority="136">
      <formula>$A28:$A17295=4</formula>
    </cfRule>
    <cfRule type="expression" dxfId="123" priority="137">
      <formula>$A28:$A17295=2</formula>
    </cfRule>
    <cfRule type="expression" dxfId="122" priority="138">
      <formula>$A28:$A17295=0</formula>
    </cfRule>
  </conditionalFormatting>
  <conditionalFormatting sqref="L26:L28">
    <cfRule type="expression" dxfId="121" priority="139">
      <formula>$A26:$A17285=19</formula>
    </cfRule>
    <cfRule type="expression" dxfId="120" priority="140">
      <formula>$A26:$A17285=18</formula>
    </cfRule>
    <cfRule type="expression" dxfId="119" priority="141">
      <formula>$A26:$A17285=17</formula>
    </cfRule>
    <cfRule type="expression" dxfId="118" priority="142">
      <formula>$A26:$A17285=16</formula>
    </cfRule>
    <cfRule type="expression" dxfId="117" priority="143">
      <formula>$A26:$A17285=15</formula>
    </cfRule>
    <cfRule type="expression" dxfId="116" priority="144">
      <formula>$A26:$A17285=14</formula>
    </cfRule>
    <cfRule type="expression" dxfId="115" priority="145">
      <formula>$A26:$A17285=13</formula>
    </cfRule>
    <cfRule type="expression" dxfId="114" priority="146">
      <formula>$A26:$A17285=12</formula>
    </cfRule>
    <cfRule type="expression" dxfId="113" priority="147">
      <formula>$A26:$A17285=11</formula>
    </cfRule>
    <cfRule type="expression" dxfId="112" priority="148">
      <formula>$A26:$A17285=10</formula>
    </cfRule>
    <cfRule type="expression" dxfId="111" priority="149">
      <formula>$A26:$A17285=9</formula>
    </cfRule>
    <cfRule type="expression" dxfId="110" priority="150">
      <formula>$A26:$A17285=8</formula>
    </cfRule>
    <cfRule type="expression" dxfId="109" priority="151">
      <formula>$A26:$A17285=6</formula>
    </cfRule>
    <cfRule type="expression" dxfId="108" priority="152">
      <formula>$A26:$A17285=4</formula>
    </cfRule>
    <cfRule type="expression" dxfId="107" priority="153">
      <formula>$A26:$A17285=2</formula>
    </cfRule>
    <cfRule type="expression" dxfId="106" priority="154">
      <formula>$A26:$A17285=0</formula>
    </cfRule>
  </conditionalFormatting>
  <conditionalFormatting sqref="M26:M28">
    <cfRule type="expression" dxfId="105" priority="91">
      <formula>$A26:$A17285=19</formula>
    </cfRule>
    <cfRule type="expression" dxfId="104" priority="92">
      <formula>$A26:$A17285=18</formula>
    </cfRule>
    <cfRule type="expression" dxfId="103" priority="93">
      <formula>$A26:$A17285=17</formula>
    </cfRule>
    <cfRule type="expression" dxfId="102" priority="94">
      <formula>$A26:$A17285=16</formula>
    </cfRule>
    <cfRule type="expression" dxfId="101" priority="95">
      <formula>$A26:$A17285=15</formula>
    </cfRule>
    <cfRule type="expression" dxfId="100" priority="96">
      <formula>$A26:$A17285=14</formula>
    </cfRule>
    <cfRule type="expression" dxfId="99" priority="97">
      <formula>$A26:$A17285=13</formula>
    </cfRule>
    <cfRule type="expression" dxfId="98" priority="98">
      <formula>$A26:$A17285=12</formula>
    </cfRule>
    <cfRule type="expression" dxfId="97" priority="99">
      <formula>$A26:$A17285=11</formula>
    </cfRule>
    <cfRule type="expression" dxfId="96" priority="100">
      <formula>$A26:$A17285=10</formula>
    </cfRule>
    <cfRule type="expression" dxfId="95" priority="101">
      <formula>$A26:$A17285=9</formula>
    </cfRule>
    <cfRule type="expression" dxfId="94" priority="102">
      <formula>$A26:$A17285=8</formula>
    </cfRule>
    <cfRule type="expression" dxfId="93" priority="103">
      <formula>$A26:$A17285=6</formula>
    </cfRule>
    <cfRule type="expression" dxfId="92" priority="104">
      <formula>$A26:$A17285=4</formula>
    </cfRule>
    <cfRule type="expression" dxfId="91" priority="105">
      <formula>$A26:$A17285=2</formula>
    </cfRule>
    <cfRule type="expression" dxfId="90" priority="106">
      <formula>$A26:$A17285=0</formula>
    </cfRule>
  </conditionalFormatting>
  <conditionalFormatting sqref="AR32:AU17191">
    <cfRule type="expression" dxfId="89" priority="7">
      <formula>$A32:$A20026=6</formula>
    </cfRule>
    <cfRule type="expression" dxfId="88" priority="8">
      <formula>$A32:$A20026=4</formula>
    </cfRule>
    <cfRule type="expression" dxfId="87" priority="9">
      <formula>$A32:$A20026=2</formula>
    </cfRule>
    <cfRule type="expression" dxfId="86" priority="10">
      <formula>$A32:$A20026=0</formula>
    </cfRule>
  </conditionalFormatting>
  <conditionalFormatting sqref="AS19:AT19 AS24:AT24">
    <cfRule type="expression" dxfId="85" priority="11">
      <formula>$A19:$A17290=19</formula>
    </cfRule>
    <cfRule type="expression" dxfId="84" priority="12">
      <formula>$A19:$A17290=18</formula>
    </cfRule>
    <cfRule type="expression" dxfId="83" priority="13">
      <formula>$A19:$A17290=17</formula>
    </cfRule>
    <cfRule type="expression" dxfId="82" priority="14">
      <formula>$A19:$A17290=16</formula>
    </cfRule>
    <cfRule type="expression" dxfId="81" priority="15">
      <formula>$A19:$A17290=15</formula>
    </cfRule>
    <cfRule type="expression" dxfId="80" priority="16">
      <formula>$A19:$A17290=14</formula>
    </cfRule>
    <cfRule type="expression" dxfId="79" priority="17">
      <formula>$A19:$A17290=13</formula>
    </cfRule>
    <cfRule type="expression" dxfId="78" priority="18">
      <formula>$A19:$A17290=12</formula>
    </cfRule>
    <cfRule type="expression" dxfId="77" priority="19">
      <formula>$A19:$A17290=11</formula>
    </cfRule>
    <cfRule type="expression" dxfId="76" priority="20">
      <formula>$A19:$A17290=10</formula>
    </cfRule>
    <cfRule type="expression" dxfId="75" priority="21">
      <formula>$A19:$A17290=9</formula>
    </cfRule>
    <cfRule type="expression" dxfId="74" priority="22">
      <formula>$A19:$A17290=8</formula>
    </cfRule>
    <cfRule type="expression" dxfId="73" priority="23">
      <formula>$A19:$A17290=6</formula>
    </cfRule>
    <cfRule type="expression" dxfId="72" priority="24">
      <formula>$A19:$A17290=4</formula>
    </cfRule>
    <cfRule type="expression" dxfId="71" priority="25">
      <formula>$A19:$A17290=2</formula>
    </cfRule>
    <cfRule type="expression" dxfId="70" priority="26">
      <formula>$A19:$A17290=0</formula>
    </cfRule>
  </conditionalFormatting>
  <conditionalFormatting sqref="AS17:AT17 AS22:AT22 AS17:AS19">
    <cfRule type="expression" dxfId="69" priority="27">
      <formula>$A17:$A17277=19</formula>
    </cfRule>
    <cfRule type="expression" dxfId="68" priority="28">
      <formula>$A17:$A17277=18</formula>
    </cfRule>
    <cfRule type="expression" dxfId="67" priority="29">
      <formula>$A17:$A17277=17</formula>
    </cfRule>
    <cfRule type="expression" dxfId="66" priority="30">
      <formula>$A17:$A17277=16</formula>
    </cfRule>
    <cfRule type="expression" dxfId="65" priority="31">
      <formula>$A17:$A17277=15</formula>
    </cfRule>
    <cfRule type="expression" dxfId="64" priority="32">
      <formula>$A17:$A17277=14</formula>
    </cfRule>
    <cfRule type="expression" dxfId="63" priority="33">
      <formula>$A17:$A17277=13</formula>
    </cfRule>
    <cfRule type="expression" dxfId="62" priority="34">
      <formula>$A17:$A17277=12</formula>
    </cfRule>
    <cfRule type="expression" dxfId="61" priority="35">
      <formula>$A17:$A17277=11</formula>
    </cfRule>
    <cfRule type="expression" dxfId="60" priority="36">
      <formula>$A17:$A17277=10</formula>
    </cfRule>
    <cfRule type="expression" dxfId="59" priority="37">
      <formula>$A17:$A17277=9</formula>
    </cfRule>
    <cfRule type="expression" dxfId="58" priority="38">
      <formula>$A17:$A17277=8</formula>
    </cfRule>
    <cfRule type="expression" dxfId="57" priority="39">
      <formula>$A17:$A17277=6</formula>
    </cfRule>
    <cfRule type="expression" dxfId="56" priority="40">
      <formula>$A17:$A17277=4</formula>
    </cfRule>
    <cfRule type="expression" dxfId="55" priority="41">
      <formula>$A17:$A17277=2</formula>
    </cfRule>
    <cfRule type="expression" dxfId="54" priority="42">
      <formula>$A17:$A17277=0</formula>
    </cfRule>
  </conditionalFormatting>
  <conditionalFormatting sqref="AS18:AT18 AS23:AT23">
    <cfRule type="expression" dxfId="53" priority="43">
      <formula>$A18:$A17285=19</formula>
    </cfRule>
    <cfRule type="expression" dxfId="52" priority="44">
      <formula>$A18:$A17285=18</formula>
    </cfRule>
    <cfRule type="expression" dxfId="51" priority="45">
      <formula>$A18:$A17285=17</formula>
    </cfRule>
    <cfRule type="expression" dxfId="50" priority="46">
      <formula>$A18:$A17285=16</formula>
    </cfRule>
    <cfRule type="expression" dxfId="49" priority="47">
      <formula>$A18:$A17285=15</formula>
    </cfRule>
    <cfRule type="expression" dxfId="48" priority="48">
      <formula>$A18:$A17285=14</formula>
    </cfRule>
    <cfRule type="expression" dxfId="47" priority="49">
      <formula>$A18:$A17285=13</formula>
    </cfRule>
    <cfRule type="expression" dxfId="46" priority="50">
      <formula>$A18:$A17285=12</formula>
    </cfRule>
    <cfRule type="expression" dxfId="45" priority="51">
      <formula>$A18:$A17285=11</formula>
    </cfRule>
    <cfRule type="expression" dxfId="44" priority="52">
      <formula>$A18:$A17285=10</formula>
    </cfRule>
    <cfRule type="expression" dxfId="43" priority="53">
      <formula>$A18:$A17285=9</formula>
    </cfRule>
    <cfRule type="expression" dxfId="42" priority="54">
      <formula>$A18:$A17285=8</formula>
    </cfRule>
    <cfRule type="expression" dxfId="41" priority="55">
      <formula>$A18:$A17285=6</formula>
    </cfRule>
    <cfRule type="expression" dxfId="40" priority="56">
      <formula>$A18:$A17285=4</formula>
    </cfRule>
    <cfRule type="expression" dxfId="39" priority="57">
      <formula>$A18:$A17285=2</formula>
    </cfRule>
    <cfRule type="expression" dxfId="38" priority="58">
      <formula>$A18:$A17285=0</formula>
    </cfRule>
  </conditionalFormatting>
  <conditionalFormatting sqref="AR26:AT28 AR16:AT19 AR21:AT24">
    <cfRule type="expression" dxfId="37" priority="59">
      <formula>$A16:$A17275=19</formula>
    </cfRule>
    <cfRule type="expression" dxfId="36" priority="60">
      <formula>$A16:$A17275=18</formula>
    </cfRule>
    <cfRule type="expression" dxfId="35" priority="61">
      <formula>$A16:$A17275=17</formula>
    </cfRule>
    <cfRule type="expression" dxfId="34" priority="62">
      <formula>$A16:$A17275=16</formula>
    </cfRule>
    <cfRule type="expression" dxfId="33" priority="63">
      <formula>$A16:$A17275=15</formula>
    </cfRule>
    <cfRule type="expression" dxfId="32" priority="64">
      <formula>$A16:$A17275=14</formula>
    </cfRule>
    <cfRule type="expression" dxfId="31" priority="65">
      <formula>$A16:$A17275=13</formula>
    </cfRule>
    <cfRule type="expression" dxfId="30" priority="66">
      <formula>$A16:$A17275=12</formula>
    </cfRule>
    <cfRule type="expression" dxfId="29" priority="67">
      <formula>$A16:$A17275=11</formula>
    </cfRule>
    <cfRule type="expression" dxfId="28" priority="68">
      <formula>$A16:$A17275=10</formula>
    </cfRule>
    <cfRule type="expression" dxfId="27" priority="69">
      <formula>$A16:$A17275=9</formula>
    </cfRule>
    <cfRule type="expression" dxfId="26" priority="70">
      <formula>$A16:$A17275=8</formula>
    </cfRule>
    <cfRule type="expression" dxfId="25" priority="71">
      <formula>$A16:$A17275=6</formula>
    </cfRule>
    <cfRule type="expression" dxfId="24" priority="72">
      <formula>$A16:$A17275=4</formula>
    </cfRule>
    <cfRule type="expression" dxfId="23" priority="73">
      <formula>$A16:$A17275=2</formula>
    </cfRule>
    <cfRule type="expression" dxfId="22" priority="74">
      <formula>$A16:$A17275=0</formula>
    </cfRule>
  </conditionalFormatting>
  <conditionalFormatting sqref="AR14:AU14">
    <cfRule type="expression" dxfId="21" priority="75">
      <formula>$A14:$A17196=19</formula>
    </cfRule>
    <cfRule type="expression" dxfId="20" priority="76">
      <formula>$A14:$A17196=18</formula>
    </cfRule>
    <cfRule type="expression" dxfId="19" priority="77">
      <formula>$A14:$A17196=17</formula>
    </cfRule>
    <cfRule type="expression" dxfId="18" priority="78">
      <formula>$A14:$A17196=16</formula>
    </cfRule>
    <cfRule type="expression" dxfId="17" priority="79">
      <formula>$A14:$A17196=15</formula>
    </cfRule>
    <cfRule type="expression" dxfId="16" priority="80">
      <formula>$A14:$A17196=14</formula>
    </cfRule>
    <cfRule type="expression" dxfId="15" priority="81">
      <formula>$A14:$A17196=13</formula>
    </cfRule>
    <cfRule type="expression" dxfId="14" priority="82">
      <formula>$A14:$A17196=12</formula>
    </cfRule>
    <cfRule type="expression" dxfId="13" priority="83">
      <formula>$A14:$A17196=11</formula>
    </cfRule>
    <cfRule type="expression" dxfId="12" priority="84">
      <formula>$A14:$A17196=10</formula>
    </cfRule>
    <cfRule type="expression" dxfId="11" priority="85">
      <formula>$A14:$A17196=9</formula>
    </cfRule>
    <cfRule type="expression" dxfId="10" priority="86">
      <formula>$A14:$A17196=8</formula>
    </cfRule>
    <cfRule type="expression" dxfId="9" priority="87">
      <formula>$A14:$A17196=6</formula>
    </cfRule>
    <cfRule type="expression" dxfId="8" priority="88">
      <formula>$A14:$A17196=4</formula>
    </cfRule>
    <cfRule type="expression" dxfId="7" priority="89">
      <formula>$A14:$A17196=2</formula>
    </cfRule>
    <cfRule type="expression" dxfId="6" priority="90">
      <formula>$A14:$A17196=0</formula>
    </cfRule>
  </conditionalFormatting>
  <conditionalFormatting sqref="Z16:Z18 Z21:Z24">
    <cfRule type="expression" dxfId="5" priority="4">
      <formula>$A16:$A17290=4</formula>
    </cfRule>
    <cfRule type="expression" dxfId="4" priority="5">
      <formula>$A16:$A17290=2</formula>
    </cfRule>
    <cfRule type="expression" dxfId="3" priority="6">
      <formula>$A16:$A17290=0</formula>
    </cfRule>
  </conditionalFormatting>
  <conditionalFormatting sqref="Z19">
    <cfRule type="expression" dxfId="2" priority="1">
      <formula>$A19:$A17293=4</formula>
    </cfRule>
    <cfRule type="expression" dxfId="1" priority="2">
      <formula>$A19:$A17293=2</formula>
    </cfRule>
    <cfRule type="expression" dxfId="0" priority="3">
      <formula>$A19:$A17293=0</formula>
    </cfRule>
  </conditionalFormatting>
  <pageMargins left="0.25" right="0.25" top="0.75" bottom="0.75" header="0.3" footer="0.3"/>
  <pageSetup paperSize="8" scale="26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Списки!$A$2:$A$54</xm:f>
          </x14:formula1>
          <xm:sqref>G2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26"/>
  <sheetViews>
    <sheetView zoomScale="85" zoomScaleNormal="85" workbookViewId="0">
      <selection activeCell="E3" sqref="E3"/>
    </sheetView>
  </sheetViews>
  <sheetFormatPr defaultRowHeight="15"/>
  <cols>
    <col min="1" max="1" width="25.85546875" customWidth="1"/>
    <col min="2" max="2" width="71.42578125" bestFit="1" customWidth="1"/>
    <col min="3" max="3" width="2.5703125" customWidth="1"/>
    <col min="4" max="4" width="21.28515625" customWidth="1"/>
    <col min="5" max="5" width="10.5703125" bestFit="1" customWidth="1"/>
    <col min="6" max="8" width="9.42578125" bestFit="1" customWidth="1"/>
    <col min="9" max="10" width="10.140625" bestFit="1" customWidth="1"/>
    <col min="11" max="56" width="11.140625" bestFit="1" customWidth="1"/>
  </cols>
  <sheetData>
    <row r="1" spans="1:56" ht="51">
      <c r="B1" s="80" t="s">
        <v>47</v>
      </c>
      <c r="C1" s="80"/>
      <c r="D1" s="69" t="s">
        <v>41</v>
      </c>
      <c r="E1" s="70">
        <v>44353</v>
      </c>
      <c r="F1" s="70">
        <v>44360</v>
      </c>
      <c r="G1" s="70">
        <v>44367</v>
      </c>
      <c r="H1" s="70">
        <v>44374</v>
      </c>
      <c r="I1" s="70">
        <v>44381</v>
      </c>
      <c r="J1" s="70">
        <v>44388</v>
      </c>
      <c r="K1" s="70">
        <v>44395</v>
      </c>
      <c r="L1" s="70">
        <v>44402</v>
      </c>
      <c r="M1" s="70">
        <v>44409</v>
      </c>
      <c r="N1" s="70">
        <v>44416</v>
      </c>
      <c r="O1" s="70">
        <v>44423</v>
      </c>
      <c r="P1" s="70">
        <v>44430</v>
      </c>
      <c r="Q1" s="70">
        <v>44437</v>
      </c>
      <c r="R1" s="70">
        <v>44444</v>
      </c>
      <c r="S1" s="70">
        <v>44451</v>
      </c>
      <c r="T1" s="70">
        <v>44458</v>
      </c>
      <c r="U1" s="70">
        <v>44465</v>
      </c>
      <c r="V1" s="70">
        <v>44472</v>
      </c>
      <c r="W1" s="70">
        <v>44479</v>
      </c>
      <c r="X1" s="70">
        <v>44486</v>
      </c>
      <c r="Y1" s="70">
        <v>44493</v>
      </c>
      <c r="Z1" s="70">
        <v>44500</v>
      </c>
      <c r="AA1" s="70">
        <v>44507</v>
      </c>
      <c r="AB1" s="70">
        <v>44514</v>
      </c>
      <c r="AC1" s="70">
        <v>44521</v>
      </c>
      <c r="AD1" s="70">
        <v>44528</v>
      </c>
      <c r="AE1" s="70">
        <v>44535</v>
      </c>
      <c r="AF1" s="70">
        <v>44542</v>
      </c>
      <c r="AG1" s="70">
        <v>44549</v>
      </c>
      <c r="AH1" s="70">
        <v>44556</v>
      </c>
      <c r="AI1" s="70">
        <v>44563</v>
      </c>
      <c r="AJ1" s="70">
        <v>44570</v>
      </c>
      <c r="AK1" s="70">
        <v>44577</v>
      </c>
      <c r="AL1" s="70">
        <v>44584</v>
      </c>
      <c r="AM1" s="70">
        <v>44591</v>
      </c>
      <c r="AN1" s="70">
        <v>44598</v>
      </c>
      <c r="AO1" s="70">
        <v>44605</v>
      </c>
      <c r="AP1" s="70">
        <v>44612</v>
      </c>
      <c r="AQ1" s="70">
        <v>44619</v>
      </c>
      <c r="AR1" s="70">
        <v>44626</v>
      </c>
      <c r="AS1" s="70">
        <v>44633</v>
      </c>
      <c r="AT1" s="70">
        <v>44640</v>
      </c>
      <c r="AU1" s="70">
        <v>44647</v>
      </c>
      <c r="AV1" s="70">
        <v>44654</v>
      </c>
      <c r="AW1" s="70">
        <v>44661</v>
      </c>
      <c r="AX1" s="70">
        <v>44668</v>
      </c>
      <c r="AY1" s="70">
        <v>44675</v>
      </c>
      <c r="AZ1" s="70">
        <v>44682</v>
      </c>
      <c r="BA1" s="70">
        <v>44689</v>
      </c>
      <c r="BB1" s="70">
        <v>44696</v>
      </c>
      <c r="BC1" s="70">
        <v>44703</v>
      </c>
      <c r="BD1" s="70">
        <v>44710</v>
      </c>
    </row>
    <row r="2" spans="1:56" ht="15.75" thickBot="1">
      <c r="B2" s="80"/>
      <c r="C2" s="80"/>
      <c r="D2" s="69"/>
      <c r="E2" s="96">
        <v>1</v>
      </c>
      <c r="F2" s="96">
        <f t="shared" ref="F2:BC2" si="0">E2+1</f>
        <v>2</v>
      </c>
      <c r="G2" s="96">
        <f t="shared" si="0"/>
        <v>3</v>
      </c>
      <c r="H2" s="96">
        <f t="shared" si="0"/>
        <v>4</v>
      </c>
      <c r="I2" s="96">
        <f t="shared" si="0"/>
        <v>5</v>
      </c>
      <c r="J2" s="96">
        <f t="shared" si="0"/>
        <v>6</v>
      </c>
      <c r="K2" s="96">
        <f t="shared" si="0"/>
        <v>7</v>
      </c>
      <c r="L2" s="96">
        <f t="shared" si="0"/>
        <v>8</v>
      </c>
      <c r="M2" s="96">
        <f t="shared" si="0"/>
        <v>9</v>
      </c>
      <c r="N2" s="96">
        <f t="shared" si="0"/>
        <v>10</v>
      </c>
      <c r="O2" s="96">
        <f t="shared" si="0"/>
        <v>11</v>
      </c>
      <c r="P2" s="96">
        <f t="shared" si="0"/>
        <v>12</v>
      </c>
      <c r="Q2" s="96">
        <f t="shared" si="0"/>
        <v>13</v>
      </c>
      <c r="R2" s="96">
        <f t="shared" si="0"/>
        <v>14</v>
      </c>
      <c r="S2" s="96">
        <f t="shared" si="0"/>
        <v>15</v>
      </c>
      <c r="T2" s="96">
        <f t="shared" si="0"/>
        <v>16</v>
      </c>
      <c r="U2" s="96">
        <f t="shared" si="0"/>
        <v>17</v>
      </c>
      <c r="V2" s="96">
        <f t="shared" si="0"/>
        <v>18</v>
      </c>
      <c r="W2" s="96">
        <f t="shared" si="0"/>
        <v>19</v>
      </c>
      <c r="X2" s="96">
        <f t="shared" si="0"/>
        <v>20</v>
      </c>
      <c r="Y2" s="96">
        <f t="shared" si="0"/>
        <v>21</v>
      </c>
      <c r="Z2" s="96">
        <f t="shared" si="0"/>
        <v>22</v>
      </c>
      <c r="AA2" s="96">
        <f t="shared" si="0"/>
        <v>23</v>
      </c>
      <c r="AB2" s="96">
        <f t="shared" si="0"/>
        <v>24</v>
      </c>
      <c r="AC2" s="96">
        <f t="shared" si="0"/>
        <v>25</v>
      </c>
      <c r="AD2" s="96">
        <f t="shared" si="0"/>
        <v>26</v>
      </c>
      <c r="AE2" s="96">
        <f t="shared" si="0"/>
        <v>27</v>
      </c>
      <c r="AF2" s="96">
        <f t="shared" si="0"/>
        <v>28</v>
      </c>
      <c r="AG2" s="96">
        <f t="shared" si="0"/>
        <v>29</v>
      </c>
      <c r="AH2" s="96">
        <f t="shared" si="0"/>
        <v>30</v>
      </c>
      <c r="AI2" s="96">
        <f t="shared" si="0"/>
        <v>31</v>
      </c>
      <c r="AJ2" s="96">
        <f t="shared" si="0"/>
        <v>32</v>
      </c>
      <c r="AK2" s="96">
        <f t="shared" si="0"/>
        <v>33</v>
      </c>
      <c r="AL2" s="96">
        <f t="shared" si="0"/>
        <v>34</v>
      </c>
      <c r="AM2" s="96">
        <f t="shared" si="0"/>
        <v>35</v>
      </c>
      <c r="AN2" s="96">
        <f t="shared" si="0"/>
        <v>36</v>
      </c>
      <c r="AO2" s="96">
        <f t="shared" si="0"/>
        <v>37</v>
      </c>
      <c r="AP2" s="96">
        <f t="shared" si="0"/>
        <v>38</v>
      </c>
      <c r="AQ2" s="96">
        <f t="shared" si="0"/>
        <v>39</v>
      </c>
      <c r="AR2" s="96">
        <f t="shared" si="0"/>
        <v>40</v>
      </c>
      <c r="AS2" s="96">
        <f t="shared" si="0"/>
        <v>41</v>
      </c>
      <c r="AT2" s="96">
        <f t="shared" si="0"/>
        <v>42</v>
      </c>
      <c r="AU2" s="96">
        <f t="shared" si="0"/>
        <v>43</v>
      </c>
      <c r="AV2" s="96">
        <f t="shared" si="0"/>
        <v>44</v>
      </c>
      <c r="AW2" s="96">
        <f t="shared" si="0"/>
        <v>45</v>
      </c>
      <c r="AX2" s="96">
        <f t="shared" si="0"/>
        <v>46</v>
      </c>
      <c r="AY2" s="96">
        <f t="shared" si="0"/>
        <v>47</v>
      </c>
      <c r="AZ2" s="96">
        <f t="shared" si="0"/>
        <v>48</v>
      </c>
      <c r="BA2" s="96">
        <f t="shared" si="0"/>
        <v>49</v>
      </c>
      <c r="BB2" s="96">
        <f t="shared" si="0"/>
        <v>50</v>
      </c>
      <c r="BC2" s="96">
        <f t="shared" si="0"/>
        <v>51</v>
      </c>
      <c r="BD2" s="96">
        <f>BC2+1</f>
        <v>52</v>
      </c>
    </row>
    <row r="3" spans="1:56">
      <c r="A3" t="s">
        <v>46</v>
      </c>
      <c r="B3" s="71" t="s">
        <v>7</v>
      </c>
      <c r="C3" s="71">
        <v>1</v>
      </c>
      <c r="D3" s="93" t="s">
        <v>39</v>
      </c>
      <c r="E3" s="74" t="e">
        <f>INDEX(#REF!,VLOOKUP($B$3,#REF!,30,0),HLOOKUP(E$1,#REF!,4,0))</f>
        <v>#REF!</v>
      </c>
      <c r="F3" s="74" t="e">
        <f>INDEX(#REF!,VLOOKUP($B$3,#REF!,30,0),HLOOKUP(F$1,#REF!,4,0))</f>
        <v>#REF!</v>
      </c>
      <c r="G3" s="74" t="e">
        <f>INDEX(#REF!,VLOOKUP($B$3,#REF!,30,0),HLOOKUP(G$1,#REF!,4,0))</f>
        <v>#REF!</v>
      </c>
      <c r="H3" s="74" t="e">
        <f>INDEX(#REF!,VLOOKUP($B$3,#REF!,30,0),HLOOKUP(H$1,#REF!,4,0))</f>
        <v>#REF!</v>
      </c>
      <c r="I3" s="74" t="e">
        <f>INDEX(#REF!,VLOOKUP($B$3,#REF!,30,0),HLOOKUP(I$1,#REF!,4,0))</f>
        <v>#REF!</v>
      </c>
      <c r="J3" s="74" t="e">
        <f>INDEX(#REF!,VLOOKUP($B$3,#REF!,30,0),HLOOKUP(J$1,#REF!,4,0))</f>
        <v>#REF!</v>
      </c>
      <c r="K3" s="74" t="e">
        <f>INDEX(#REF!,VLOOKUP($B$3,#REF!,30,0),HLOOKUP(K$1,#REF!,4,0))</f>
        <v>#REF!</v>
      </c>
      <c r="L3" s="74" t="e">
        <f>INDEX(#REF!,VLOOKUP($B$3,#REF!,30,0),HLOOKUP(L$1,#REF!,4,0))</f>
        <v>#REF!</v>
      </c>
      <c r="M3" s="74" t="e">
        <f>INDEX(#REF!,VLOOKUP($B$3,#REF!,30,0),HLOOKUP(M$1,#REF!,4,0))</f>
        <v>#REF!</v>
      </c>
      <c r="N3" s="74" t="e">
        <f>INDEX(#REF!,VLOOKUP($B$3,#REF!,30,0),HLOOKUP(N$1,#REF!,4,0))</f>
        <v>#REF!</v>
      </c>
      <c r="O3" s="74" t="e">
        <f>INDEX(#REF!,VLOOKUP($B$3,#REF!,30,0),HLOOKUP(O$1,#REF!,4,0))</f>
        <v>#REF!</v>
      </c>
      <c r="P3" s="74" t="e">
        <f>INDEX(#REF!,VLOOKUP($B$3,#REF!,30,0),HLOOKUP(P$1,#REF!,4,0))</f>
        <v>#REF!</v>
      </c>
      <c r="Q3" s="74" t="e">
        <f>INDEX(#REF!,VLOOKUP($B$3,#REF!,30,0),HLOOKUP(Q$1,#REF!,4,0))</f>
        <v>#REF!</v>
      </c>
      <c r="R3" s="74" t="e">
        <f>INDEX(#REF!,VLOOKUP($B$3,#REF!,30,0),HLOOKUP(R$1,#REF!,4,0))</f>
        <v>#REF!</v>
      </c>
      <c r="S3" s="74" t="e">
        <f>INDEX(#REF!,VLOOKUP($B$3,#REF!,30,0),HLOOKUP(S$1,#REF!,4,0))</f>
        <v>#REF!</v>
      </c>
      <c r="T3" s="74" t="e">
        <f>INDEX(#REF!,VLOOKUP($B$3,#REF!,30,0),HLOOKUP(T$1,#REF!,4,0))</f>
        <v>#REF!</v>
      </c>
      <c r="U3" s="74" t="e">
        <f>INDEX(#REF!,VLOOKUP($B$3,#REF!,30,0),HLOOKUP(U$1,#REF!,4,0))</f>
        <v>#REF!</v>
      </c>
      <c r="V3" s="74" t="e">
        <f>INDEX(#REF!,VLOOKUP($B$3,#REF!,30,0),HLOOKUP(V$1,#REF!,4,0))</f>
        <v>#REF!</v>
      </c>
      <c r="W3" s="74" t="e">
        <f>INDEX(#REF!,VLOOKUP($B$3,#REF!,30,0),HLOOKUP(W$1,#REF!,4,0))</f>
        <v>#REF!</v>
      </c>
      <c r="X3" s="74" t="e">
        <f>INDEX(#REF!,VLOOKUP($B$3,#REF!,30,0),HLOOKUP(X$1,#REF!,4,0))</f>
        <v>#REF!</v>
      </c>
      <c r="Y3" s="74" t="e">
        <f>INDEX(#REF!,VLOOKUP($B$3,#REF!,30,0),HLOOKUP(Y$1,#REF!,4,0))</f>
        <v>#REF!</v>
      </c>
      <c r="Z3" s="74" t="e">
        <f>INDEX(#REF!,VLOOKUP($B$3,#REF!,30,0),HLOOKUP(Z$1,#REF!,4,0))</f>
        <v>#REF!</v>
      </c>
      <c r="AA3" s="74" t="e">
        <f>INDEX(#REF!,VLOOKUP($B$3,#REF!,30,0),HLOOKUP(AA$1,#REF!,4,0))</f>
        <v>#REF!</v>
      </c>
      <c r="AB3" s="74" t="e">
        <f>INDEX(#REF!,VLOOKUP($B$3,#REF!,30,0),HLOOKUP(AB$1,#REF!,4,0))</f>
        <v>#REF!</v>
      </c>
      <c r="AC3" s="74" t="e">
        <f>INDEX(#REF!,VLOOKUP($B$3,#REF!,30,0),HLOOKUP(AC$1,#REF!,4,0))</f>
        <v>#REF!</v>
      </c>
      <c r="AD3" s="74" t="e">
        <f>INDEX(#REF!,VLOOKUP($B$3,#REF!,30,0),HLOOKUP(AD$1,#REF!,4,0))</f>
        <v>#REF!</v>
      </c>
      <c r="AE3" s="74" t="e">
        <f>INDEX(#REF!,VLOOKUP($B$3,#REF!,30,0),HLOOKUP(AE$1,#REF!,4,0))</f>
        <v>#REF!</v>
      </c>
      <c r="AF3" s="74" t="e">
        <f>INDEX(#REF!,VLOOKUP($B$3,#REF!,30,0),HLOOKUP(AF$1,#REF!,4,0))</f>
        <v>#REF!</v>
      </c>
      <c r="AG3" s="74" t="e">
        <f>INDEX(#REF!,VLOOKUP($B$3,#REF!,30,0),HLOOKUP(AG$1,#REF!,4,0))</f>
        <v>#REF!</v>
      </c>
      <c r="AH3" s="74" t="e">
        <f>INDEX(#REF!,VLOOKUP($B$3,#REF!,30,0),HLOOKUP(AH$1,#REF!,4,0))</f>
        <v>#REF!</v>
      </c>
      <c r="AI3" s="74" t="e">
        <f>INDEX(#REF!,VLOOKUP($B$3,#REF!,30,0),HLOOKUP(AI$1,#REF!,4,0))</f>
        <v>#REF!</v>
      </c>
      <c r="AJ3" s="74" t="e">
        <f>INDEX(#REF!,VLOOKUP($B$3,#REF!,30,0),HLOOKUP(AJ$1,#REF!,4,0))</f>
        <v>#REF!</v>
      </c>
      <c r="AK3" s="74" t="e">
        <f>INDEX(#REF!,VLOOKUP($B$3,#REF!,30,0),HLOOKUP(AK$1,#REF!,4,0))</f>
        <v>#REF!</v>
      </c>
      <c r="AL3" s="74" t="e">
        <f>INDEX(#REF!,VLOOKUP($B$3,#REF!,30,0),HLOOKUP(AL$1,#REF!,4,0))</f>
        <v>#REF!</v>
      </c>
      <c r="AM3" s="74" t="e">
        <f>INDEX(#REF!,VLOOKUP($B$3,#REF!,30,0),HLOOKUP(AM$1,#REF!,4,0))</f>
        <v>#REF!</v>
      </c>
      <c r="AN3" s="74" t="e">
        <f>INDEX(#REF!,VLOOKUP($B$3,#REF!,30,0),HLOOKUP(AN$1,#REF!,4,0))</f>
        <v>#REF!</v>
      </c>
      <c r="AO3" s="74" t="e">
        <f>INDEX(#REF!,VLOOKUP($B$3,#REF!,30,0),HLOOKUP(AO$1,#REF!,4,0))</f>
        <v>#REF!</v>
      </c>
      <c r="AP3" s="74" t="e">
        <f>INDEX(#REF!,VLOOKUP($B$3,#REF!,30,0),HLOOKUP(AP$1,#REF!,4,0))</f>
        <v>#REF!</v>
      </c>
      <c r="AQ3" s="74" t="e">
        <f>INDEX(#REF!,VLOOKUP($B$3,#REF!,30,0),HLOOKUP(AQ$1,#REF!,4,0))</f>
        <v>#REF!</v>
      </c>
      <c r="AR3" s="74" t="e">
        <f>INDEX(#REF!,VLOOKUP($B$3,#REF!,30,0),HLOOKUP(AR$1,#REF!,4,0))</f>
        <v>#REF!</v>
      </c>
      <c r="AS3" s="74" t="e">
        <f>INDEX(#REF!,VLOOKUP($B$3,#REF!,30,0),HLOOKUP(AS$1,#REF!,4,0))</f>
        <v>#REF!</v>
      </c>
      <c r="AT3" s="74" t="e">
        <f>INDEX(#REF!,VLOOKUP($B$3,#REF!,30,0),HLOOKUP(AT$1,#REF!,4,0))</f>
        <v>#REF!</v>
      </c>
      <c r="AU3" s="74" t="e">
        <f>INDEX(#REF!,VLOOKUP($B$3,#REF!,30,0),HLOOKUP(AU$1,#REF!,4,0))</f>
        <v>#REF!</v>
      </c>
      <c r="AV3" s="74" t="e">
        <f>INDEX(#REF!,VLOOKUP($B$3,#REF!,30,0),HLOOKUP(AV$1,#REF!,4,0))</f>
        <v>#REF!</v>
      </c>
      <c r="AW3" s="74" t="e">
        <f>INDEX(#REF!,VLOOKUP($B$3,#REF!,30,0),HLOOKUP(AW$1,#REF!,4,0))</f>
        <v>#REF!</v>
      </c>
      <c r="AX3" s="74" t="e">
        <f>INDEX(#REF!,VLOOKUP($B$3,#REF!,30,0),HLOOKUP(AX$1,#REF!,4,0))</f>
        <v>#REF!</v>
      </c>
      <c r="AY3" s="74" t="e">
        <f>INDEX(#REF!,VLOOKUP($B$3,#REF!,30,0),HLOOKUP(AY$1,#REF!,4,0))</f>
        <v>#REF!</v>
      </c>
      <c r="AZ3" s="74" t="e">
        <f>INDEX(#REF!,VLOOKUP($B$3,#REF!,30,0),HLOOKUP(AZ$1,#REF!,4,0))</f>
        <v>#REF!</v>
      </c>
      <c r="BA3" s="74" t="e">
        <f>INDEX(#REF!,VLOOKUP($B$3,#REF!,30,0),HLOOKUP(BA$1,#REF!,4,0))</f>
        <v>#REF!</v>
      </c>
      <c r="BB3" s="74" t="e">
        <f>INDEX(#REF!,VLOOKUP($B$3,#REF!,30,0),HLOOKUP(BB$1,#REF!,4,0))</f>
        <v>#REF!</v>
      </c>
      <c r="BC3" s="74" t="e">
        <f>INDEX(#REF!,VLOOKUP($B$3,#REF!,30,0),HLOOKUP(BC$1,#REF!,4,0))</f>
        <v>#REF!</v>
      </c>
      <c r="BD3" s="75" t="e">
        <f>INDEX(#REF!,VLOOKUP($B$3,#REF!,30,0),HLOOKUP(BD$1,#REF!,4,0))</f>
        <v>#REF!</v>
      </c>
    </row>
    <row r="4" spans="1:56">
      <c r="A4" t="s">
        <v>46</v>
      </c>
      <c r="B4" s="72"/>
      <c r="C4" s="72">
        <f>C3+1</f>
        <v>2</v>
      </c>
      <c r="D4" s="94" t="s">
        <v>42</v>
      </c>
      <c r="E4" s="109"/>
      <c r="F4" s="78"/>
      <c r="G4" s="78"/>
      <c r="H4" s="78"/>
      <c r="I4" s="78"/>
      <c r="J4" s="78"/>
      <c r="K4" s="78"/>
      <c r="L4" s="78"/>
      <c r="M4" s="78"/>
      <c r="N4" s="78" t="e">
        <f>INDEX(#REF!,VLOOKUP($B$3,#REF!,30,0),HLOOKUP(N$1,#REF!,4,0))</f>
        <v>#REF!</v>
      </c>
      <c r="O4" s="78" t="e">
        <f>INDEX(#REF!,VLOOKUP($B$3,#REF!,30,0),HLOOKUP(O$1,#REF!,4,0))</f>
        <v>#REF!</v>
      </c>
      <c r="P4" s="78" t="e">
        <f>INDEX(#REF!,VLOOKUP($B$3,#REF!,30,0),HLOOKUP(P$1,#REF!,4,0))</f>
        <v>#REF!</v>
      </c>
      <c r="Q4" s="78" t="e">
        <f>INDEX(#REF!,VLOOKUP($B$3,#REF!,30,0),HLOOKUP(Q$1,#REF!,4,0))</f>
        <v>#REF!</v>
      </c>
      <c r="R4" s="78" t="e">
        <f>INDEX(#REF!,VLOOKUP($B$3,#REF!,30,0),HLOOKUP(R$1,#REF!,4,0))</f>
        <v>#REF!</v>
      </c>
      <c r="S4" s="78" t="e">
        <f>INDEX(#REF!,VLOOKUP($B$3,#REF!,30,0),HLOOKUP(S$1,#REF!,4,0))</f>
        <v>#REF!</v>
      </c>
      <c r="T4" s="78" t="e">
        <f>INDEX(#REF!,VLOOKUP($B$3,#REF!,30,0),HLOOKUP(T$1,#REF!,4,0))</f>
        <v>#REF!</v>
      </c>
      <c r="U4" s="78" t="e">
        <f>INDEX(#REF!,VLOOKUP($B$3,#REF!,30,0),HLOOKUP(U$1,#REF!,4,0))</f>
        <v>#REF!</v>
      </c>
      <c r="V4" s="78" t="e">
        <f>INDEX(#REF!,VLOOKUP($B$3,#REF!,30,0),HLOOKUP(V$1,#REF!,4,0))</f>
        <v>#REF!</v>
      </c>
      <c r="W4" s="78" t="e">
        <f>INDEX(#REF!,VLOOKUP($B$3,#REF!,30,0),HLOOKUP(W$1,#REF!,4,0))</f>
        <v>#REF!</v>
      </c>
      <c r="X4" s="78" t="e">
        <f>INDEX(#REF!,VLOOKUP($B$3,#REF!,30,0),HLOOKUP(X$1,#REF!,4,0))</f>
        <v>#REF!</v>
      </c>
      <c r="Y4" s="78" t="e">
        <f>INDEX(#REF!,VLOOKUP($B$3,#REF!,30,0),HLOOKUP(Y$1,#REF!,4,0))</f>
        <v>#REF!</v>
      </c>
      <c r="Z4" s="78" t="e">
        <f>INDEX(#REF!,VLOOKUP($B$3,#REF!,30,0),HLOOKUP(Z$1,#REF!,4,0))</f>
        <v>#REF!</v>
      </c>
      <c r="AA4" s="78" t="e">
        <f>INDEX(#REF!,VLOOKUP($B$3,#REF!,30,0),HLOOKUP(AA$1,#REF!,4,0))</f>
        <v>#REF!</v>
      </c>
      <c r="AB4" s="78" t="e">
        <f>INDEX(#REF!,VLOOKUP($B$3,#REF!,30,0),HLOOKUP(AB$1,#REF!,4,0))</f>
        <v>#REF!</v>
      </c>
      <c r="AC4" s="78" t="e">
        <f>INDEX(#REF!,VLOOKUP($B$3,#REF!,30,0),HLOOKUP(AC$1,#REF!,4,0))</f>
        <v>#REF!</v>
      </c>
      <c r="AD4" s="78" t="e">
        <f>INDEX(#REF!,VLOOKUP($B$3,#REF!,30,0),HLOOKUP(AD$1,#REF!,4,0))</f>
        <v>#REF!</v>
      </c>
      <c r="AE4" s="78" t="e">
        <f>INDEX(#REF!,VLOOKUP($B$3,#REF!,30,0),HLOOKUP(AE$1,#REF!,4,0))</f>
        <v>#REF!</v>
      </c>
      <c r="AF4" s="78" t="e">
        <f>INDEX(#REF!,VLOOKUP($B$3,#REF!,30,0),HLOOKUP(AF$1,#REF!,4,0))</f>
        <v>#REF!</v>
      </c>
      <c r="AG4" s="78" t="e">
        <f>INDEX(#REF!,VLOOKUP($B$3,#REF!,30,0),HLOOKUP(AG$1,#REF!,4,0))</f>
        <v>#REF!</v>
      </c>
      <c r="AH4" s="78" t="e">
        <f>INDEX(#REF!,VLOOKUP($B$3,#REF!,30,0),HLOOKUP(AH$1,#REF!,4,0))</f>
        <v>#REF!</v>
      </c>
      <c r="AI4" s="78" t="e">
        <f>INDEX(#REF!,VLOOKUP($B$3,#REF!,30,0),HLOOKUP(AI$1,#REF!,4,0))</f>
        <v>#REF!</v>
      </c>
      <c r="AJ4" s="78" t="e">
        <f>INDEX(#REF!,VLOOKUP($B$3,#REF!,30,0),HLOOKUP(AJ$1,#REF!,4,0))</f>
        <v>#REF!</v>
      </c>
      <c r="AK4" s="78" t="e">
        <f>INDEX(#REF!,VLOOKUP($B$3,#REF!,30,0),HLOOKUP(AK$1,#REF!,4,0))</f>
        <v>#REF!</v>
      </c>
      <c r="AL4" s="78" t="e">
        <f>INDEX(#REF!,VLOOKUP($B$3,#REF!,30,0),HLOOKUP(AL$1,#REF!,4,0))</f>
        <v>#REF!</v>
      </c>
      <c r="AM4" s="78" t="e">
        <f>INDEX(#REF!,VLOOKUP($B$3,#REF!,30,0),HLOOKUP(AM$1,#REF!,4,0))</f>
        <v>#REF!</v>
      </c>
      <c r="AN4" s="78" t="e">
        <f>INDEX(#REF!,VLOOKUP($B$3,#REF!,30,0),HLOOKUP(AN$1,#REF!,4,0))</f>
        <v>#REF!</v>
      </c>
      <c r="AO4" s="78" t="e">
        <f>INDEX(#REF!,VLOOKUP($B$3,#REF!,30,0),HLOOKUP(AO$1,#REF!,4,0))</f>
        <v>#REF!</v>
      </c>
      <c r="AP4" s="78" t="e">
        <f>INDEX(#REF!,VLOOKUP($B$3,#REF!,30,0),HLOOKUP(AP$1,#REF!,4,0))</f>
        <v>#REF!</v>
      </c>
      <c r="AQ4" s="78" t="e">
        <f>INDEX(#REF!,VLOOKUP($B$3,#REF!,30,0),HLOOKUP(AQ$1,#REF!,4,0))</f>
        <v>#REF!</v>
      </c>
      <c r="AR4" s="78" t="e">
        <f>INDEX(#REF!,VLOOKUP($B$3,#REF!,30,0),HLOOKUP(AR$1,#REF!,4,0))</f>
        <v>#REF!</v>
      </c>
      <c r="AS4" s="78" t="e">
        <f>INDEX(#REF!,VLOOKUP($B$3,#REF!,30,0),HLOOKUP(AS$1,#REF!,4,0))</f>
        <v>#REF!</v>
      </c>
      <c r="AT4" s="78" t="e">
        <f>INDEX(#REF!,VLOOKUP($B$3,#REF!,30,0),HLOOKUP(AT$1,#REF!,4,0))</f>
        <v>#REF!</v>
      </c>
      <c r="AU4" s="78" t="e">
        <f>INDEX(#REF!,VLOOKUP($B$3,#REF!,30,0),HLOOKUP(AU$1,#REF!,4,0))</f>
        <v>#REF!</v>
      </c>
      <c r="AV4" s="78" t="e">
        <f>INDEX(#REF!,VLOOKUP($B$3,#REF!,30,0),HLOOKUP(AV$1,#REF!,4,0))</f>
        <v>#REF!</v>
      </c>
      <c r="AW4" s="78" t="e">
        <f>INDEX(#REF!,VLOOKUP($B$3,#REF!,30,0),HLOOKUP(AW$1,#REF!,4,0))</f>
        <v>#REF!</v>
      </c>
      <c r="AX4" s="78" t="e">
        <f>INDEX(#REF!,VLOOKUP($B$3,#REF!,30,0),HLOOKUP(AX$1,#REF!,4,0))</f>
        <v>#REF!</v>
      </c>
      <c r="AY4" s="78" t="e">
        <f>INDEX(#REF!,VLOOKUP($B$3,#REF!,30,0),HLOOKUP(AY$1,#REF!,4,0))</f>
        <v>#REF!</v>
      </c>
      <c r="AZ4" s="78" t="e">
        <f>INDEX(#REF!,VLOOKUP($B$3,#REF!,30,0),HLOOKUP(AZ$1,#REF!,4,0))</f>
        <v>#REF!</v>
      </c>
      <c r="BA4" s="78" t="e">
        <f>INDEX(#REF!,VLOOKUP($B$3,#REF!,30,0),HLOOKUP(BA$1,#REF!,4,0))</f>
        <v>#REF!</v>
      </c>
      <c r="BB4" s="78" t="e">
        <f>INDEX(#REF!,VLOOKUP($B$3,#REF!,30,0),HLOOKUP(BB$1,#REF!,4,0))</f>
        <v>#REF!</v>
      </c>
      <c r="BC4" s="78" t="e">
        <f>INDEX(#REF!,VLOOKUP($B$3,#REF!,30,0),HLOOKUP(BC$1,#REF!,4,0))</f>
        <v>#REF!</v>
      </c>
      <c r="BD4" s="79" t="e">
        <f>INDEX(#REF!,VLOOKUP($B$3,#REF!,30,0),HLOOKUP(BD$1,#REF!,4,0))</f>
        <v>#REF!</v>
      </c>
    </row>
    <row r="5" spans="1:56" ht="15.75" thickBot="1">
      <c r="A5" t="s">
        <v>46</v>
      </c>
      <c r="B5" s="73"/>
      <c r="C5" s="73">
        <f t="shared" ref="C5:C8" si="1">C4+1</f>
        <v>3</v>
      </c>
      <c r="D5" s="95" t="s">
        <v>43</v>
      </c>
      <c r="E5" s="76" t="e">
        <f>INDEX(#REF!,VLOOKUP($B$3,#REF!,30,0),HLOOKUP(E$1,#REF!,4,0))</f>
        <v>#REF!</v>
      </c>
      <c r="F5" s="76" t="e">
        <f>INDEX(#REF!,VLOOKUP($B$3,#REF!,30,0),HLOOKUP(F$1,#REF!,4,0))</f>
        <v>#REF!</v>
      </c>
      <c r="G5" s="76" t="e">
        <f>INDEX(#REF!,VLOOKUP($B$3,#REF!,30,0),HLOOKUP(G$1,#REF!,4,0))</f>
        <v>#REF!</v>
      </c>
      <c r="H5" s="76" t="e">
        <f>INDEX(#REF!,VLOOKUP($B$3,#REF!,30,0),HLOOKUP(H$1,#REF!,4,0))</f>
        <v>#REF!</v>
      </c>
      <c r="I5" s="76" t="e">
        <f>INDEX(#REF!,VLOOKUP($B$3,#REF!,30,0),HLOOKUP(I$1,#REF!,4,0))</f>
        <v>#REF!</v>
      </c>
      <c r="J5" s="76" t="e">
        <f>INDEX(#REF!,VLOOKUP($B$3,#REF!,30,0),HLOOKUP(J$1,#REF!,4,0))</f>
        <v>#REF!</v>
      </c>
      <c r="K5" s="76" t="e">
        <f>INDEX(#REF!,VLOOKUP($B$3,#REF!,30,0),HLOOKUP(K$1,#REF!,4,0))</f>
        <v>#REF!</v>
      </c>
      <c r="L5" s="76" t="e">
        <f>INDEX(#REF!,VLOOKUP($B$3,#REF!,30,0),HLOOKUP(L$1,#REF!,4,0))</f>
        <v>#REF!</v>
      </c>
      <c r="M5" s="76" t="e">
        <f>INDEX(#REF!,VLOOKUP($B$3,#REF!,30,0),HLOOKUP(M$1,#REF!,4,0))</f>
        <v>#REF!</v>
      </c>
      <c r="N5" s="76" t="e">
        <f>INDEX(#REF!,VLOOKUP($B$3,#REF!,30,0),HLOOKUP(N$1,#REF!,4,0))</f>
        <v>#REF!</v>
      </c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7"/>
    </row>
    <row r="6" spans="1:56">
      <c r="A6" t="s">
        <v>46</v>
      </c>
      <c r="B6" s="71" t="s">
        <v>8</v>
      </c>
      <c r="C6" s="71"/>
      <c r="D6" s="93" t="s">
        <v>39</v>
      </c>
      <c r="E6" s="74" t="e">
        <f>INDEX(#REF!,VLOOKUP($B$6,#REF!,30,0),HLOOKUP(E$1,#REF!,4,0))</f>
        <v>#REF!</v>
      </c>
      <c r="F6" s="74" t="e">
        <f>INDEX(#REF!,VLOOKUP($B$6,#REF!,30,0),HLOOKUP(F$1,#REF!,4,0))</f>
        <v>#REF!</v>
      </c>
      <c r="G6" s="74" t="e">
        <f>INDEX(#REF!,VLOOKUP($B$6,#REF!,30,0),HLOOKUP(G$1,#REF!,4,0))</f>
        <v>#REF!</v>
      </c>
      <c r="H6" s="74" t="e">
        <f>INDEX(#REF!,VLOOKUP($B$6,#REF!,30,0),HLOOKUP(H$1,#REF!,4,0))</f>
        <v>#REF!</v>
      </c>
      <c r="I6" s="74" t="e">
        <f>INDEX(#REF!,VLOOKUP($B$6,#REF!,30,0),HLOOKUP(I$1,#REF!,4,0))</f>
        <v>#REF!</v>
      </c>
      <c r="J6" s="74" t="e">
        <f>INDEX(#REF!,VLOOKUP($B$6,#REF!,30,0),HLOOKUP(J$1,#REF!,4,0))</f>
        <v>#REF!</v>
      </c>
      <c r="K6" s="74" t="e">
        <f>INDEX(#REF!,VLOOKUP($B$6,#REF!,30,0),HLOOKUP(K$1,#REF!,4,0))</f>
        <v>#REF!</v>
      </c>
      <c r="L6" s="74" t="e">
        <f>INDEX(#REF!,VLOOKUP($B$6,#REF!,30,0),HLOOKUP(L$1,#REF!,4,0))</f>
        <v>#REF!</v>
      </c>
      <c r="M6" s="74" t="e">
        <f>INDEX(#REF!,VLOOKUP($B$6,#REF!,30,0),HLOOKUP(M$1,#REF!,4,0))</f>
        <v>#REF!</v>
      </c>
      <c r="N6" s="74" t="e">
        <f>INDEX(#REF!,VLOOKUP($B$6,#REF!,30,0),HLOOKUP(N$1,#REF!,4,0))</f>
        <v>#REF!</v>
      </c>
      <c r="O6" s="74" t="e">
        <f>INDEX(#REF!,VLOOKUP($B$6,#REF!,30,0),HLOOKUP(O$1,#REF!,4,0))</f>
        <v>#REF!</v>
      </c>
      <c r="P6" s="74" t="e">
        <f>INDEX(#REF!,VLOOKUP($B$6,#REF!,30,0),HLOOKUP(P$1,#REF!,4,0))</f>
        <v>#REF!</v>
      </c>
      <c r="Q6" s="74" t="e">
        <f>INDEX(#REF!,VLOOKUP($B$6,#REF!,30,0),HLOOKUP(Q$1,#REF!,4,0))</f>
        <v>#REF!</v>
      </c>
      <c r="R6" s="74" t="e">
        <f>INDEX(#REF!,VLOOKUP($B$6,#REF!,30,0),HLOOKUP(R$1,#REF!,4,0))</f>
        <v>#REF!</v>
      </c>
      <c r="S6" s="74" t="e">
        <f>INDEX(#REF!,VLOOKUP($B$6,#REF!,30,0),HLOOKUP(S$1,#REF!,4,0))</f>
        <v>#REF!</v>
      </c>
      <c r="T6" s="74" t="e">
        <f>INDEX(#REF!,VLOOKUP($B$6,#REF!,30,0),HLOOKUP(T$1,#REF!,4,0))</f>
        <v>#REF!</v>
      </c>
      <c r="U6" s="74" t="e">
        <f>INDEX(#REF!,VLOOKUP($B$6,#REF!,30,0),HLOOKUP(U$1,#REF!,4,0))</f>
        <v>#REF!</v>
      </c>
      <c r="V6" s="74" t="e">
        <f>INDEX(#REF!,VLOOKUP($B$6,#REF!,30,0),HLOOKUP(V$1,#REF!,4,0))</f>
        <v>#REF!</v>
      </c>
      <c r="W6" s="74" t="e">
        <f>INDEX(#REF!,VLOOKUP($B$6,#REF!,30,0),HLOOKUP(W$1,#REF!,4,0))</f>
        <v>#REF!</v>
      </c>
      <c r="X6" s="74" t="e">
        <f>INDEX(#REF!,VLOOKUP($B$6,#REF!,30,0),HLOOKUP(X$1,#REF!,4,0))</f>
        <v>#REF!</v>
      </c>
      <c r="Y6" s="74" t="e">
        <f>INDEX(#REF!,VLOOKUP($B$6,#REF!,30,0),HLOOKUP(Y$1,#REF!,4,0))</f>
        <v>#REF!</v>
      </c>
      <c r="Z6" s="74" t="e">
        <f>INDEX(#REF!,VLOOKUP($B$6,#REF!,30,0),HLOOKUP(Z$1,#REF!,4,0))</f>
        <v>#REF!</v>
      </c>
      <c r="AA6" s="74" t="e">
        <f>INDEX(#REF!,VLOOKUP($B$6,#REF!,30,0),HLOOKUP(AA$1,#REF!,4,0))</f>
        <v>#REF!</v>
      </c>
      <c r="AB6" s="74" t="e">
        <f>INDEX(#REF!,VLOOKUP($B$6,#REF!,30,0),HLOOKUP(AB$1,#REF!,4,0))</f>
        <v>#REF!</v>
      </c>
      <c r="AC6" s="74" t="e">
        <f>INDEX(#REF!,VLOOKUP($B$6,#REF!,30,0),HLOOKUP(AC$1,#REF!,4,0))</f>
        <v>#REF!</v>
      </c>
      <c r="AD6" s="74" t="e">
        <f>INDEX(#REF!,VLOOKUP($B$6,#REF!,30,0),HLOOKUP(AD$1,#REF!,4,0))</f>
        <v>#REF!</v>
      </c>
      <c r="AE6" s="74" t="e">
        <f>INDEX(#REF!,VLOOKUP($B$6,#REF!,30,0),HLOOKUP(AE$1,#REF!,4,0))</f>
        <v>#REF!</v>
      </c>
      <c r="AF6" s="74" t="e">
        <f>INDEX(#REF!,VLOOKUP($B$6,#REF!,30,0),HLOOKUP(AF$1,#REF!,4,0))</f>
        <v>#REF!</v>
      </c>
      <c r="AG6" s="74" t="e">
        <f>INDEX(#REF!,VLOOKUP($B$6,#REF!,30,0),HLOOKUP(AG$1,#REF!,4,0))</f>
        <v>#REF!</v>
      </c>
      <c r="AH6" s="74" t="e">
        <f>INDEX(#REF!,VLOOKUP($B$6,#REF!,30,0),HLOOKUP(AH$1,#REF!,4,0))</f>
        <v>#REF!</v>
      </c>
      <c r="AI6" s="74" t="e">
        <f>INDEX(#REF!,VLOOKUP($B$6,#REF!,30,0),HLOOKUP(AI$1,#REF!,4,0))</f>
        <v>#REF!</v>
      </c>
      <c r="AJ6" s="74" t="e">
        <f>INDEX(#REF!,VLOOKUP($B$6,#REF!,30,0),HLOOKUP(AJ$1,#REF!,4,0))</f>
        <v>#REF!</v>
      </c>
      <c r="AK6" s="74" t="e">
        <f>INDEX(#REF!,VLOOKUP($B$6,#REF!,30,0),HLOOKUP(AK$1,#REF!,4,0))</f>
        <v>#REF!</v>
      </c>
      <c r="AL6" s="74" t="e">
        <f>INDEX(#REF!,VLOOKUP($B$6,#REF!,30,0),HLOOKUP(AL$1,#REF!,4,0))</f>
        <v>#REF!</v>
      </c>
      <c r="AM6" s="74" t="e">
        <f>INDEX(#REF!,VLOOKUP($B$6,#REF!,30,0),HLOOKUP(AM$1,#REF!,4,0))</f>
        <v>#REF!</v>
      </c>
      <c r="AN6" s="74" t="e">
        <f>INDEX(#REF!,VLOOKUP($B$6,#REF!,30,0),HLOOKUP(AN$1,#REF!,4,0))</f>
        <v>#REF!</v>
      </c>
      <c r="AO6" s="74" t="e">
        <f>INDEX(#REF!,VLOOKUP($B$6,#REF!,30,0),HLOOKUP(AO$1,#REF!,4,0))</f>
        <v>#REF!</v>
      </c>
      <c r="AP6" s="74" t="e">
        <f>INDEX(#REF!,VLOOKUP($B$6,#REF!,30,0),HLOOKUP(AP$1,#REF!,4,0))</f>
        <v>#REF!</v>
      </c>
      <c r="AQ6" s="74" t="e">
        <f>INDEX(#REF!,VLOOKUP($B$6,#REF!,30,0),HLOOKUP(AQ$1,#REF!,4,0))</f>
        <v>#REF!</v>
      </c>
      <c r="AR6" s="74" t="e">
        <f>INDEX(#REF!,VLOOKUP($B$6,#REF!,30,0),HLOOKUP(AR$1,#REF!,4,0))</f>
        <v>#REF!</v>
      </c>
      <c r="AS6" s="74" t="e">
        <f>INDEX(#REF!,VLOOKUP($B$6,#REF!,30,0),HLOOKUP(AS$1,#REF!,4,0))</f>
        <v>#REF!</v>
      </c>
      <c r="AT6" s="74" t="e">
        <f>INDEX(#REF!,VLOOKUP($B$6,#REF!,30,0),HLOOKUP(AT$1,#REF!,4,0))</f>
        <v>#REF!</v>
      </c>
      <c r="AU6" s="74" t="e">
        <f>INDEX(#REF!,VLOOKUP($B$6,#REF!,30,0),HLOOKUP(AU$1,#REF!,4,0))</f>
        <v>#REF!</v>
      </c>
      <c r="AV6" s="74" t="e">
        <f>INDEX(#REF!,VLOOKUP($B$6,#REF!,30,0),HLOOKUP(AV$1,#REF!,4,0))</f>
        <v>#REF!</v>
      </c>
      <c r="AW6" s="74" t="e">
        <f>INDEX(#REF!,VLOOKUP($B$6,#REF!,30,0),HLOOKUP(AW$1,#REF!,4,0))</f>
        <v>#REF!</v>
      </c>
      <c r="AX6" s="74" t="e">
        <f>INDEX(#REF!,VLOOKUP($B$6,#REF!,30,0),HLOOKUP(AX$1,#REF!,4,0))</f>
        <v>#REF!</v>
      </c>
      <c r="AY6" s="74" t="e">
        <f>INDEX(#REF!,VLOOKUP($B$6,#REF!,30,0),HLOOKUP(AY$1,#REF!,4,0))</f>
        <v>#REF!</v>
      </c>
      <c r="AZ6" s="74" t="e">
        <f>INDEX(#REF!,VLOOKUP($B$6,#REF!,30,0),HLOOKUP(AZ$1,#REF!,4,0))</f>
        <v>#REF!</v>
      </c>
      <c r="BA6" s="74" t="e">
        <f>INDEX(#REF!,VLOOKUP($B$6,#REF!,30,0),HLOOKUP(BA$1,#REF!,4,0))</f>
        <v>#REF!</v>
      </c>
      <c r="BB6" s="74" t="e">
        <f>INDEX(#REF!,VLOOKUP($B$6,#REF!,30,0),HLOOKUP(BB$1,#REF!,4,0))</f>
        <v>#REF!</v>
      </c>
      <c r="BC6" s="74" t="e">
        <f>INDEX(#REF!,VLOOKUP($B$6,#REF!,30,0),HLOOKUP(BC$1,#REF!,4,0))</f>
        <v>#REF!</v>
      </c>
      <c r="BD6" s="75" t="e">
        <f>INDEX(#REF!,VLOOKUP($B$6,#REF!,30,0),HLOOKUP(BD$1,#REF!,4,0))</f>
        <v>#REF!</v>
      </c>
    </row>
    <row r="7" spans="1:56">
      <c r="A7" t="s">
        <v>46</v>
      </c>
      <c r="B7" s="72"/>
      <c r="C7" s="72">
        <f t="shared" si="1"/>
        <v>1</v>
      </c>
      <c r="D7" s="94" t="s">
        <v>42</v>
      </c>
      <c r="E7" s="78"/>
      <c r="F7" s="78"/>
      <c r="G7" s="78"/>
      <c r="H7" s="78"/>
      <c r="I7" s="78"/>
      <c r="J7" s="78"/>
      <c r="K7" s="78"/>
      <c r="L7" s="78"/>
      <c r="M7" s="78"/>
      <c r="N7" s="78" t="e">
        <f>INDEX(#REF!,VLOOKUP($B$6,#REF!,30,0),HLOOKUP(N$1,#REF!,4,0))</f>
        <v>#REF!</v>
      </c>
      <c r="O7" s="78" t="e">
        <f>INDEX(#REF!,VLOOKUP($B$6,#REF!,30,0),HLOOKUP(O$1,#REF!,4,0))</f>
        <v>#REF!</v>
      </c>
      <c r="P7" s="78" t="e">
        <f>INDEX(#REF!,VLOOKUP($B$6,#REF!,30,0),HLOOKUP(P$1,#REF!,4,0))</f>
        <v>#REF!</v>
      </c>
      <c r="Q7" s="78" t="e">
        <f>INDEX(#REF!,VLOOKUP($B$6,#REF!,30,0),HLOOKUP(Q$1,#REF!,4,0))</f>
        <v>#REF!</v>
      </c>
      <c r="R7" s="78" t="e">
        <f>INDEX(#REF!,VLOOKUP($B$6,#REF!,30,0),HLOOKUP(R$1,#REF!,4,0))</f>
        <v>#REF!</v>
      </c>
      <c r="S7" s="78" t="e">
        <f>INDEX(#REF!,VLOOKUP($B$6,#REF!,30,0),HLOOKUP(S$1,#REF!,4,0))</f>
        <v>#REF!</v>
      </c>
      <c r="T7" s="78" t="e">
        <f>INDEX(#REF!,VLOOKUP($B$6,#REF!,30,0),HLOOKUP(T$1,#REF!,4,0))</f>
        <v>#REF!</v>
      </c>
      <c r="U7" s="78" t="e">
        <f>INDEX(#REF!,VLOOKUP($B$6,#REF!,30,0),HLOOKUP(U$1,#REF!,4,0))</f>
        <v>#REF!</v>
      </c>
      <c r="V7" s="78" t="e">
        <f>INDEX(#REF!,VLOOKUP($B$6,#REF!,30,0),HLOOKUP(V$1,#REF!,4,0))</f>
        <v>#REF!</v>
      </c>
      <c r="W7" s="78" t="e">
        <f>INDEX(#REF!,VLOOKUP($B$6,#REF!,30,0),HLOOKUP(W$1,#REF!,4,0))</f>
        <v>#REF!</v>
      </c>
      <c r="X7" s="78" t="e">
        <f>INDEX(#REF!,VLOOKUP($B$6,#REF!,30,0),HLOOKUP(X$1,#REF!,4,0))</f>
        <v>#REF!</v>
      </c>
      <c r="Y7" s="78" t="e">
        <f>INDEX(#REF!,VLOOKUP($B$6,#REF!,30,0),HLOOKUP(Y$1,#REF!,4,0))</f>
        <v>#REF!</v>
      </c>
      <c r="Z7" s="78" t="e">
        <f>INDEX(#REF!,VLOOKUP($B$6,#REF!,30,0),HLOOKUP(Z$1,#REF!,4,0))</f>
        <v>#REF!</v>
      </c>
      <c r="AA7" s="78" t="e">
        <f>INDEX(#REF!,VLOOKUP($B$6,#REF!,30,0),HLOOKUP(AA$1,#REF!,4,0))</f>
        <v>#REF!</v>
      </c>
      <c r="AB7" s="78" t="e">
        <f>INDEX(#REF!,VLOOKUP($B$6,#REF!,30,0),HLOOKUP(AB$1,#REF!,4,0))</f>
        <v>#REF!</v>
      </c>
      <c r="AC7" s="78" t="e">
        <f>INDEX(#REF!,VLOOKUP($B$6,#REF!,30,0),HLOOKUP(AC$1,#REF!,4,0))</f>
        <v>#REF!</v>
      </c>
      <c r="AD7" s="78" t="e">
        <f>INDEX(#REF!,VLOOKUP($B$6,#REF!,30,0),HLOOKUP(AD$1,#REF!,4,0))</f>
        <v>#REF!</v>
      </c>
      <c r="AE7" s="78" t="e">
        <f>INDEX(#REF!,VLOOKUP($B$6,#REF!,30,0),HLOOKUP(AE$1,#REF!,4,0))</f>
        <v>#REF!</v>
      </c>
      <c r="AF7" s="78" t="e">
        <f>INDEX(#REF!,VLOOKUP($B$6,#REF!,30,0),HLOOKUP(AF$1,#REF!,4,0))</f>
        <v>#REF!</v>
      </c>
      <c r="AG7" s="78" t="e">
        <f>INDEX(#REF!,VLOOKUP($B$6,#REF!,30,0),HLOOKUP(AG$1,#REF!,4,0))</f>
        <v>#REF!</v>
      </c>
      <c r="AH7" s="78" t="e">
        <f>INDEX(#REF!,VLOOKUP($B$6,#REF!,30,0),HLOOKUP(AH$1,#REF!,4,0))</f>
        <v>#REF!</v>
      </c>
      <c r="AI7" s="78" t="e">
        <f>INDEX(#REF!,VLOOKUP($B$6,#REF!,30,0),HLOOKUP(AI$1,#REF!,4,0))</f>
        <v>#REF!</v>
      </c>
      <c r="AJ7" s="78" t="e">
        <f>INDEX(#REF!,VLOOKUP($B$6,#REF!,30,0),HLOOKUP(AJ$1,#REF!,4,0))</f>
        <v>#REF!</v>
      </c>
      <c r="AK7" s="78" t="e">
        <f>INDEX(#REF!,VLOOKUP($B$6,#REF!,30,0),HLOOKUP(AK$1,#REF!,4,0))</f>
        <v>#REF!</v>
      </c>
      <c r="AL7" s="78" t="e">
        <f>INDEX(#REF!,VLOOKUP($B$6,#REF!,30,0),HLOOKUP(AL$1,#REF!,4,0))</f>
        <v>#REF!</v>
      </c>
      <c r="AM7" s="78" t="e">
        <f>INDEX(#REF!,VLOOKUP($B$6,#REF!,30,0),HLOOKUP(AM$1,#REF!,4,0))</f>
        <v>#REF!</v>
      </c>
      <c r="AN7" s="78" t="e">
        <f>INDEX(#REF!,VLOOKUP($B$6,#REF!,30,0),HLOOKUP(AN$1,#REF!,4,0))</f>
        <v>#REF!</v>
      </c>
      <c r="AO7" s="78" t="e">
        <f>INDEX(#REF!,VLOOKUP($B$6,#REF!,30,0),HLOOKUP(AO$1,#REF!,4,0))</f>
        <v>#REF!</v>
      </c>
      <c r="AP7" s="78" t="e">
        <f>INDEX(#REF!,VLOOKUP($B$6,#REF!,30,0),HLOOKUP(AP$1,#REF!,4,0))</f>
        <v>#REF!</v>
      </c>
      <c r="AQ7" s="78" t="e">
        <f>INDEX(#REF!,VLOOKUP($B$6,#REF!,30,0),HLOOKUP(AQ$1,#REF!,4,0))</f>
        <v>#REF!</v>
      </c>
      <c r="AR7" s="78" t="e">
        <f>INDEX(#REF!,VLOOKUP($B$6,#REF!,30,0),HLOOKUP(AR$1,#REF!,4,0))</f>
        <v>#REF!</v>
      </c>
      <c r="AS7" s="78" t="e">
        <f>INDEX(#REF!,VLOOKUP($B$6,#REF!,30,0),HLOOKUP(AS$1,#REF!,4,0))</f>
        <v>#REF!</v>
      </c>
      <c r="AT7" s="78" t="e">
        <f>INDEX(#REF!,VLOOKUP($B$6,#REF!,30,0),HLOOKUP(AT$1,#REF!,4,0))</f>
        <v>#REF!</v>
      </c>
      <c r="AU7" s="78" t="e">
        <f>INDEX(#REF!,VLOOKUP($B$6,#REF!,30,0),HLOOKUP(AU$1,#REF!,4,0))</f>
        <v>#REF!</v>
      </c>
      <c r="AV7" s="78" t="e">
        <f>INDEX(#REF!,VLOOKUP($B$6,#REF!,30,0),HLOOKUP(AV$1,#REF!,4,0))</f>
        <v>#REF!</v>
      </c>
      <c r="AW7" s="78" t="e">
        <f>INDEX(#REF!,VLOOKUP($B$6,#REF!,30,0),HLOOKUP(AW$1,#REF!,4,0))</f>
        <v>#REF!</v>
      </c>
      <c r="AX7" s="78" t="e">
        <f>INDEX(#REF!,VLOOKUP($B$6,#REF!,30,0),HLOOKUP(AX$1,#REF!,4,0))</f>
        <v>#REF!</v>
      </c>
      <c r="AY7" s="78" t="e">
        <f>INDEX(#REF!,VLOOKUP($B$6,#REF!,30,0),HLOOKUP(AY$1,#REF!,4,0))</f>
        <v>#REF!</v>
      </c>
      <c r="AZ7" s="78" t="e">
        <f>INDEX(#REF!,VLOOKUP($B$6,#REF!,30,0),HLOOKUP(AZ$1,#REF!,4,0))</f>
        <v>#REF!</v>
      </c>
      <c r="BA7" s="78" t="e">
        <f>INDEX(#REF!,VLOOKUP($B$6,#REF!,30,0),HLOOKUP(BA$1,#REF!,4,0))</f>
        <v>#REF!</v>
      </c>
      <c r="BB7" s="78" t="e">
        <f>INDEX(#REF!,VLOOKUP($B$6,#REF!,30,0),HLOOKUP(BB$1,#REF!,4,0))</f>
        <v>#REF!</v>
      </c>
      <c r="BC7" s="78" t="e">
        <f>INDEX(#REF!,VLOOKUP($B$6,#REF!,30,0),HLOOKUP(BC$1,#REF!,4,0))</f>
        <v>#REF!</v>
      </c>
      <c r="BD7" s="79" t="e">
        <f>INDEX(#REF!,VLOOKUP($B$6,#REF!,30,0),HLOOKUP(BD$1,#REF!,4,0))</f>
        <v>#REF!</v>
      </c>
    </row>
    <row r="8" spans="1:56" ht="15.75" thickBot="1">
      <c r="A8" t="s">
        <v>46</v>
      </c>
      <c r="B8" s="73"/>
      <c r="C8" s="73">
        <f t="shared" si="1"/>
        <v>2</v>
      </c>
      <c r="D8" s="95" t="s">
        <v>43</v>
      </c>
      <c r="E8" s="76" t="e">
        <f>INDEX(#REF!,VLOOKUP($B$6,#REF!,30,0),HLOOKUP(E$1,#REF!,4,0))</f>
        <v>#REF!</v>
      </c>
      <c r="F8" s="76" t="e">
        <f>INDEX(#REF!,VLOOKUP($B$6,#REF!,30,0),HLOOKUP(F$1,#REF!,4,0))</f>
        <v>#REF!</v>
      </c>
      <c r="G8" s="76" t="e">
        <f>INDEX(#REF!,VLOOKUP($B$6,#REF!,30,0),HLOOKUP(G$1,#REF!,4,0))</f>
        <v>#REF!</v>
      </c>
      <c r="H8" s="76" t="e">
        <f>INDEX(#REF!,VLOOKUP($B$6,#REF!,30,0),HLOOKUP(H$1,#REF!,4,0))</f>
        <v>#REF!</v>
      </c>
      <c r="I8" s="76" t="e">
        <f>INDEX(#REF!,VLOOKUP($B$6,#REF!,30,0),HLOOKUP(I$1,#REF!,4,0))</f>
        <v>#REF!</v>
      </c>
      <c r="J8" s="76" t="e">
        <f>INDEX(#REF!,VLOOKUP($B$6,#REF!,30,0),HLOOKUP(J$1,#REF!,4,0))</f>
        <v>#REF!</v>
      </c>
      <c r="K8" s="76" t="e">
        <f>INDEX(#REF!,VLOOKUP($B$6,#REF!,30,0),HLOOKUP(K$1,#REF!,4,0))</f>
        <v>#REF!</v>
      </c>
      <c r="L8" s="76" t="e">
        <f>INDEX(#REF!,VLOOKUP($B$6,#REF!,30,0),HLOOKUP(L$1,#REF!,4,0))</f>
        <v>#REF!</v>
      </c>
      <c r="M8" s="76" t="e">
        <f>INDEX(#REF!,VLOOKUP($B$6,#REF!,30,0),HLOOKUP(M$1,#REF!,4,0))</f>
        <v>#REF!</v>
      </c>
      <c r="N8" s="76" t="e">
        <f>INDEX(#REF!,VLOOKUP($B$6,#REF!,30,0),HLOOKUP(N$1,#REF!,4,0))</f>
        <v>#REF!</v>
      </c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76"/>
      <c r="AH8" s="76"/>
      <c r="AI8" s="76"/>
      <c r="AJ8" s="76"/>
      <c r="AK8" s="76"/>
      <c r="AL8" s="76"/>
      <c r="AM8" s="76"/>
      <c r="AN8" s="76"/>
      <c r="AO8" s="76"/>
      <c r="AP8" s="76"/>
      <c r="AQ8" s="76"/>
      <c r="AR8" s="76"/>
      <c r="AS8" s="76"/>
      <c r="AT8" s="76"/>
      <c r="AU8" s="76"/>
      <c r="AV8" s="76"/>
      <c r="AW8" s="76"/>
      <c r="AX8" s="76"/>
      <c r="AY8" s="76"/>
      <c r="AZ8" s="76"/>
      <c r="BA8" s="76"/>
      <c r="BB8" s="76"/>
      <c r="BC8" s="76"/>
      <c r="BD8" s="77"/>
    </row>
    <row r="9" spans="1:56">
      <c r="A9" t="s">
        <v>48</v>
      </c>
      <c r="B9" s="71" t="s">
        <v>7</v>
      </c>
      <c r="C9" s="71">
        <v>1</v>
      </c>
      <c r="D9" s="93" t="s">
        <v>50</v>
      </c>
      <c r="E9" s="81" t="e">
        <f t="shared" ref="E9:AJ9" si="2">E3/$BD$3</f>
        <v>#REF!</v>
      </c>
      <c r="F9" s="81" t="e">
        <f t="shared" si="2"/>
        <v>#REF!</v>
      </c>
      <c r="G9" s="81" t="e">
        <f t="shared" si="2"/>
        <v>#REF!</v>
      </c>
      <c r="H9" s="81" t="e">
        <f t="shared" si="2"/>
        <v>#REF!</v>
      </c>
      <c r="I9" s="81" t="e">
        <f t="shared" si="2"/>
        <v>#REF!</v>
      </c>
      <c r="J9" s="81" t="e">
        <f t="shared" si="2"/>
        <v>#REF!</v>
      </c>
      <c r="K9" s="81" t="e">
        <f t="shared" si="2"/>
        <v>#REF!</v>
      </c>
      <c r="L9" s="81" t="e">
        <f t="shared" si="2"/>
        <v>#REF!</v>
      </c>
      <c r="M9" s="81" t="e">
        <f t="shared" si="2"/>
        <v>#REF!</v>
      </c>
      <c r="N9" s="81" t="e">
        <f t="shared" si="2"/>
        <v>#REF!</v>
      </c>
      <c r="O9" s="81" t="e">
        <f t="shared" si="2"/>
        <v>#REF!</v>
      </c>
      <c r="P9" s="81" t="e">
        <f t="shared" si="2"/>
        <v>#REF!</v>
      </c>
      <c r="Q9" s="81" t="e">
        <f t="shared" si="2"/>
        <v>#REF!</v>
      </c>
      <c r="R9" s="81" t="e">
        <f t="shared" si="2"/>
        <v>#REF!</v>
      </c>
      <c r="S9" s="81" t="e">
        <f t="shared" si="2"/>
        <v>#REF!</v>
      </c>
      <c r="T9" s="81" t="e">
        <f t="shared" si="2"/>
        <v>#REF!</v>
      </c>
      <c r="U9" s="81" t="e">
        <f t="shared" si="2"/>
        <v>#REF!</v>
      </c>
      <c r="V9" s="81" t="e">
        <f t="shared" si="2"/>
        <v>#REF!</v>
      </c>
      <c r="W9" s="81" t="e">
        <f t="shared" si="2"/>
        <v>#REF!</v>
      </c>
      <c r="X9" s="81" t="e">
        <f t="shared" si="2"/>
        <v>#REF!</v>
      </c>
      <c r="Y9" s="81" t="e">
        <f t="shared" si="2"/>
        <v>#REF!</v>
      </c>
      <c r="Z9" s="81" t="e">
        <f t="shared" si="2"/>
        <v>#REF!</v>
      </c>
      <c r="AA9" s="81" t="e">
        <f t="shared" si="2"/>
        <v>#REF!</v>
      </c>
      <c r="AB9" s="81" t="e">
        <f t="shared" si="2"/>
        <v>#REF!</v>
      </c>
      <c r="AC9" s="81" t="e">
        <f t="shared" si="2"/>
        <v>#REF!</v>
      </c>
      <c r="AD9" s="81" t="e">
        <f t="shared" si="2"/>
        <v>#REF!</v>
      </c>
      <c r="AE9" s="81" t="e">
        <f t="shared" si="2"/>
        <v>#REF!</v>
      </c>
      <c r="AF9" s="81" t="e">
        <f t="shared" si="2"/>
        <v>#REF!</v>
      </c>
      <c r="AG9" s="81" t="e">
        <f t="shared" si="2"/>
        <v>#REF!</v>
      </c>
      <c r="AH9" s="81" t="e">
        <f t="shared" si="2"/>
        <v>#REF!</v>
      </c>
      <c r="AI9" s="81" t="e">
        <f t="shared" si="2"/>
        <v>#REF!</v>
      </c>
      <c r="AJ9" s="81" t="e">
        <f t="shared" si="2"/>
        <v>#REF!</v>
      </c>
      <c r="AK9" s="81" t="e">
        <f t="shared" ref="AK9:BD9" si="3">AK3/$BD$3</f>
        <v>#REF!</v>
      </c>
      <c r="AL9" s="81" t="e">
        <f t="shared" si="3"/>
        <v>#REF!</v>
      </c>
      <c r="AM9" s="81" t="e">
        <f t="shared" si="3"/>
        <v>#REF!</v>
      </c>
      <c r="AN9" s="81" t="e">
        <f t="shared" si="3"/>
        <v>#REF!</v>
      </c>
      <c r="AO9" s="81" t="e">
        <f t="shared" si="3"/>
        <v>#REF!</v>
      </c>
      <c r="AP9" s="81" t="e">
        <f t="shared" si="3"/>
        <v>#REF!</v>
      </c>
      <c r="AQ9" s="81" t="e">
        <f t="shared" si="3"/>
        <v>#REF!</v>
      </c>
      <c r="AR9" s="81" t="e">
        <f t="shared" si="3"/>
        <v>#REF!</v>
      </c>
      <c r="AS9" s="81" t="e">
        <f t="shared" si="3"/>
        <v>#REF!</v>
      </c>
      <c r="AT9" s="81" t="e">
        <f t="shared" si="3"/>
        <v>#REF!</v>
      </c>
      <c r="AU9" s="81" t="e">
        <f t="shared" si="3"/>
        <v>#REF!</v>
      </c>
      <c r="AV9" s="81" t="e">
        <f t="shared" si="3"/>
        <v>#REF!</v>
      </c>
      <c r="AW9" s="81" t="e">
        <f t="shared" si="3"/>
        <v>#REF!</v>
      </c>
      <c r="AX9" s="81" t="e">
        <f t="shared" si="3"/>
        <v>#REF!</v>
      </c>
      <c r="AY9" s="81" t="e">
        <f t="shared" si="3"/>
        <v>#REF!</v>
      </c>
      <c r="AZ9" s="81" t="e">
        <f t="shared" si="3"/>
        <v>#REF!</v>
      </c>
      <c r="BA9" s="81" t="e">
        <f t="shared" si="3"/>
        <v>#REF!</v>
      </c>
      <c r="BB9" s="81" t="e">
        <f t="shared" si="3"/>
        <v>#REF!</v>
      </c>
      <c r="BC9" s="81" t="e">
        <f t="shared" si="3"/>
        <v>#REF!</v>
      </c>
      <c r="BD9" s="84" t="e">
        <f t="shared" si="3"/>
        <v>#REF!</v>
      </c>
    </row>
    <row r="10" spans="1:56">
      <c r="A10" t="s">
        <v>48</v>
      </c>
      <c r="B10" s="72"/>
      <c r="C10" s="72">
        <f>C9+1</f>
        <v>2</v>
      </c>
      <c r="D10" s="94" t="s">
        <v>51</v>
      </c>
      <c r="E10" s="82" t="e">
        <f t="shared" ref="E10:AJ10" si="4">E4/$BD$3</f>
        <v>#REF!</v>
      </c>
      <c r="F10" s="82" t="e">
        <f t="shared" si="4"/>
        <v>#REF!</v>
      </c>
      <c r="G10" s="82" t="e">
        <f t="shared" si="4"/>
        <v>#REF!</v>
      </c>
      <c r="H10" s="82" t="e">
        <f t="shared" si="4"/>
        <v>#REF!</v>
      </c>
      <c r="I10" s="82" t="e">
        <f t="shared" si="4"/>
        <v>#REF!</v>
      </c>
      <c r="J10" s="82" t="e">
        <f t="shared" si="4"/>
        <v>#REF!</v>
      </c>
      <c r="K10" s="82" t="e">
        <f t="shared" si="4"/>
        <v>#REF!</v>
      </c>
      <c r="L10" s="82" t="e">
        <f t="shared" si="4"/>
        <v>#REF!</v>
      </c>
      <c r="M10" s="82" t="e">
        <f t="shared" si="4"/>
        <v>#REF!</v>
      </c>
      <c r="N10" s="82" t="e">
        <f t="shared" si="4"/>
        <v>#REF!</v>
      </c>
      <c r="O10" s="82" t="e">
        <f t="shared" si="4"/>
        <v>#REF!</v>
      </c>
      <c r="P10" s="82" t="e">
        <f t="shared" si="4"/>
        <v>#REF!</v>
      </c>
      <c r="Q10" s="82" t="e">
        <f t="shared" si="4"/>
        <v>#REF!</v>
      </c>
      <c r="R10" s="82" t="e">
        <f t="shared" si="4"/>
        <v>#REF!</v>
      </c>
      <c r="S10" s="82" t="e">
        <f t="shared" si="4"/>
        <v>#REF!</v>
      </c>
      <c r="T10" s="82" t="e">
        <f t="shared" si="4"/>
        <v>#REF!</v>
      </c>
      <c r="U10" s="82" t="e">
        <f t="shared" si="4"/>
        <v>#REF!</v>
      </c>
      <c r="V10" s="82" t="e">
        <f t="shared" si="4"/>
        <v>#REF!</v>
      </c>
      <c r="W10" s="82" t="e">
        <f t="shared" si="4"/>
        <v>#REF!</v>
      </c>
      <c r="X10" s="82" t="e">
        <f t="shared" si="4"/>
        <v>#REF!</v>
      </c>
      <c r="Y10" s="82" t="e">
        <f t="shared" si="4"/>
        <v>#REF!</v>
      </c>
      <c r="Z10" s="82" t="e">
        <f t="shared" si="4"/>
        <v>#REF!</v>
      </c>
      <c r="AA10" s="82" t="e">
        <f t="shared" si="4"/>
        <v>#REF!</v>
      </c>
      <c r="AB10" s="82" t="e">
        <f t="shared" si="4"/>
        <v>#REF!</v>
      </c>
      <c r="AC10" s="82" t="e">
        <f t="shared" si="4"/>
        <v>#REF!</v>
      </c>
      <c r="AD10" s="82" t="e">
        <f t="shared" si="4"/>
        <v>#REF!</v>
      </c>
      <c r="AE10" s="82" t="e">
        <f t="shared" si="4"/>
        <v>#REF!</v>
      </c>
      <c r="AF10" s="82" t="e">
        <f t="shared" si="4"/>
        <v>#REF!</v>
      </c>
      <c r="AG10" s="82" t="e">
        <f t="shared" si="4"/>
        <v>#REF!</v>
      </c>
      <c r="AH10" s="82" t="e">
        <f t="shared" si="4"/>
        <v>#REF!</v>
      </c>
      <c r="AI10" s="82" t="e">
        <f t="shared" si="4"/>
        <v>#REF!</v>
      </c>
      <c r="AJ10" s="82" t="e">
        <f t="shared" si="4"/>
        <v>#REF!</v>
      </c>
      <c r="AK10" s="82" t="e">
        <f t="shared" ref="AK10:BD10" si="5">AK4/$BD$3</f>
        <v>#REF!</v>
      </c>
      <c r="AL10" s="82" t="e">
        <f t="shared" si="5"/>
        <v>#REF!</v>
      </c>
      <c r="AM10" s="82" t="e">
        <f t="shared" si="5"/>
        <v>#REF!</v>
      </c>
      <c r="AN10" s="82" t="e">
        <f t="shared" si="5"/>
        <v>#REF!</v>
      </c>
      <c r="AO10" s="82" t="e">
        <f t="shared" si="5"/>
        <v>#REF!</v>
      </c>
      <c r="AP10" s="82" t="e">
        <f t="shared" si="5"/>
        <v>#REF!</v>
      </c>
      <c r="AQ10" s="82" t="e">
        <f t="shared" si="5"/>
        <v>#REF!</v>
      </c>
      <c r="AR10" s="82" t="e">
        <f t="shared" si="5"/>
        <v>#REF!</v>
      </c>
      <c r="AS10" s="82" t="e">
        <f t="shared" si="5"/>
        <v>#REF!</v>
      </c>
      <c r="AT10" s="82" t="e">
        <f t="shared" si="5"/>
        <v>#REF!</v>
      </c>
      <c r="AU10" s="82" t="e">
        <f t="shared" si="5"/>
        <v>#REF!</v>
      </c>
      <c r="AV10" s="82" t="e">
        <f t="shared" si="5"/>
        <v>#REF!</v>
      </c>
      <c r="AW10" s="82" t="e">
        <f t="shared" si="5"/>
        <v>#REF!</v>
      </c>
      <c r="AX10" s="82" t="e">
        <f t="shared" si="5"/>
        <v>#REF!</v>
      </c>
      <c r="AY10" s="82" t="e">
        <f t="shared" si="5"/>
        <v>#REF!</v>
      </c>
      <c r="AZ10" s="82" t="e">
        <f t="shared" si="5"/>
        <v>#REF!</v>
      </c>
      <c r="BA10" s="82" t="e">
        <f t="shared" si="5"/>
        <v>#REF!</v>
      </c>
      <c r="BB10" s="82" t="e">
        <f t="shared" si="5"/>
        <v>#REF!</v>
      </c>
      <c r="BC10" s="82" t="e">
        <f t="shared" si="5"/>
        <v>#REF!</v>
      </c>
      <c r="BD10" s="85" t="e">
        <f t="shared" si="5"/>
        <v>#REF!</v>
      </c>
    </row>
    <row r="11" spans="1:56" ht="15.75" thickBot="1">
      <c r="A11" t="s">
        <v>48</v>
      </c>
      <c r="B11" s="73"/>
      <c r="C11" s="73">
        <f t="shared" ref="C11:C14" si="6">C10+1</f>
        <v>3</v>
      </c>
      <c r="D11" s="95" t="s">
        <v>52</v>
      </c>
      <c r="E11" s="83" t="e">
        <f t="shared" ref="E11:AJ11" si="7">E5/$BD$3</f>
        <v>#REF!</v>
      </c>
      <c r="F11" s="83" t="e">
        <f t="shared" si="7"/>
        <v>#REF!</v>
      </c>
      <c r="G11" s="83" t="e">
        <f t="shared" si="7"/>
        <v>#REF!</v>
      </c>
      <c r="H11" s="83" t="e">
        <f t="shared" si="7"/>
        <v>#REF!</v>
      </c>
      <c r="I11" s="83" t="e">
        <f t="shared" si="7"/>
        <v>#REF!</v>
      </c>
      <c r="J11" s="83" t="e">
        <f t="shared" si="7"/>
        <v>#REF!</v>
      </c>
      <c r="K11" s="83" t="e">
        <f t="shared" si="7"/>
        <v>#REF!</v>
      </c>
      <c r="L11" s="83" t="e">
        <f t="shared" si="7"/>
        <v>#REF!</v>
      </c>
      <c r="M11" s="83" t="e">
        <f t="shared" si="7"/>
        <v>#REF!</v>
      </c>
      <c r="N11" s="83" t="e">
        <f t="shared" si="7"/>
        <v>#REF!</v>
      </c>
      <c r="O11" s="83" t="e">
        <f t="shared" si="7"/>
        <v>#REF!</v>
      </c>
      <c r="P11" s="83" t="e">
        <f t="shared" si="7"/>
        <v>#REF!</v>
      </c>
      <c r="Q11" s="83" t="e">
        <f t="shared" si="7"/>
        <v>#REF!</v>
      </c>
      <c r="R11" s="83" t="e">
        <f t="shared" si="7"/>
        <v>#REF!</v>
      </c>
      <c r="S11" s="83" t="e">
        <f t="shared" si="7"/>
        <v>#REF!</v>
      </c>
      <c r="T11" s="83" t="e">
        <f t="shared" si="7"/>
        <v>#REF!</v>
      </c>
      <c r="U11" s="83" t="e">
        <f t="shared" si="7"/>
        <v>#REF!</v>
      </c>
      <c r="V11" s="83" t="e">
        <f t="shared" si="7"/>
        <v>#REF!</v>
      </c>
      <c r="W11" s="83" t="e">
        <f t="shared" si="7"/>
        <v>#REF!</v>
      </c>
      <c r="X11" s="83" t="e">
        <f t="shared" si="7"/>
        <v>#REF!</v>
      </c>
      <c r="Y11" s="83" t="e">
        <f t="shared" si="7"/>
        <v>#REF!</v>
      </c>
      <c r="Z11" s="83" t="e">
        <f t="shared" si="7"/>
        <v>#REF!</v>
      </c>
      <c r="AA11" s="83" t="e">
        <f t="shared" si="7"/>
        <v>#REF!</v>
      </c>
      <c r="AB11" s="83" t="e">
        <f t="shared" si="7"/>
        <v>#REF!</v>
      </c>
      <c r="AC11" s="83" t="e">
        <f t="shared" si="7"/>
        <v>#REF!</v>
      </c>
      <c r="AD11" s="83" t="e">
        <f t="shared" si="7"/>
        <v>#REF!</v>
      </c>
      <c r="AE11" s="83" t="e">
        <f t="shared" si="7"/>
        <v>#REF!</v>
      </c>
      <c r="AF11" s="83" t="e">
        <f t="shared" si="7"/>
        <v>#REF!</v>
      </c>
      <c r="AG11" s="83" t="e">
        <f t="shared" si="7"/>
        <v>#REF!</v>
      </c>
      <c r="AH11" s="83" t="e">
        <f t="shared" si="7"/>
        <v>#REF!</v>
      </c>
      <c r="AI11" s="83" t="e">
        <f t="shared" si="7"/>
        <v>#REF!</v>
      </c>
      <c r="AJ11" s="83" t="e">
        <f t="shared" si="7"/>
        <v>#REF!</v>
      </c>
      <c r="AK11" s="83" t="e">
        <f t="shared" ref="AK11:BD11" si="8">AK5/$BD$3</f>
        <v>#REF!</v>
      </c>
      <c r="AL11" s="83" t="e">
        <f t="shared" si="8"/>
        <v>#REF!</v>
      </c>
      <c r="AM11" s="83" t="e">
        <f t="shared" si="8"/>
        <v>#REF!</v>
      </c>
      <c r="AN11" s="83" t="e">
        <f t="shared" si="8"/>
        <v>#REF!</v>
      </c>
      <c r="AO11" s="83" t="e">
        <f t="shared" si="8"/>
        <v>#REF!</v>
      </c>
      <c r="AP11" s="83" t="e">
        <f t="shared" si="8"/>
        <v>#REF!</v>
      </c>
      <c r="AQ11" s="83" t="e">
        <f t="shared" si="8"/>
        <v>#REF!</v>
      </c>
      <c r="AR11" s="83" t="e">
        <f t="shared" si="8"/>
        <v>#REF!</v>
      </c>
      <c r="AS11" s="83" t="e">
        <f t="shared" si="8"/>
        <v>#REF!</v>
      </c>
      <c r="AT11" s="83" t="e">
        <f t="shared" si="8"/>
        <v>#REF!</v>
      </c>
      <c r="AU11" s="83" t="e">
        <f t="shared" si="8"/>
        <v>#REF!</v>
      </c>
      <c r="AV11" s="83" t="e">
        <f t="shared" si="8"/>
        <v>#REF!</v>
      </c>
      <c r="AW11" s="83" t="e">
        <f t="shared" si="8"/>
        <v>#REF!</v>
      </c>
      <c r="AX11" s="83" t="e">
        <f t="shared" si="8"/>
        <v>#REF!</v>
      </c>
      <c r="AY11" s="83" t="e">
        <f t="shared" si="8"/>
        <v>#REF!</v>
      </c>
      <c r="AZ11" s="83" t="e">
        <f t="shared" si="8"/>
        <v>#REF!</v>
      </c>
      <c r="BA11" s="83" t="e">
        <f t="shared" si="8"/>
        <v>#REF!</v>
      </c>
      <c r="BB11" s="83" t="e">
        <f t="shared" si="8"/>
        <v>#REF!</v>
      </c>
      <c r="BC11" s="83" t="e">
        <f t="shared" si="8"/>
        <v>#REF!</v>
      </c>
      <c r="BD11" s="86" t="e">
        <f t="shared" si="8"/>
        <v>#REF!</v>
      </c>
    </row>
    <row r="12" spans="1:56">
      <c r="A12" t="s">
        <v>48</v>
      </c>
      <c r="B12" s="71" t="s">
        <v>64</v>
      </c>
      <c r="C12" s="71"/>
      <c r="D12" s="93" t="s">
        <v>50</v>
      </c>
      <c r="E12" s="81" t="e">
        <f t="shared" ref="E12:AJ12" si="9">E6/$BD$6</f>
        <v>#REF!</v>
      </c>
      <c r="F12" s="87" t="e">
        <f t="shared" si="9"/>
        <v>#REF!</v>
      </c>
      <c r="G12" s="87" t="e">
        <f t="shared" si="9"/>
        <v>#REF!</v>
      </c>
      <c r="H12" s="87" t="e">
        <f t="shared" si="9"/>
        <v>#REF!</v>
      </c>
      <c r="I12" s="87" t="e">
        <f t="shared" si="9"/>
        <v>#REF!</v>
      </c>
      <c r="J12" s="87" t="e">
        <f t="shared" si="9"/>
        <v>#REF!</v>
      </c>
      <c r="K12" s="87" t="e">
        <f t="shared" si="9"/>
        <v>#REF!</v>
      </c>
      <c r="L12" s="87" t="e">
        <f t="shared" si="9"/>
        <v>#REF!</v>
      </c>
      <c r="M12" s="87" t="e">
        <f t="shared" si="9"/>
        <v>#REF!</v>
      </c>
      <c r="N12" s="87" t="e">
        <f t="shared" si="9"/>
        <v>#REF!</v>
      </c>
      <c r="O12" s="87" t="e">
        <f t="shared" si="9"/>
        <v>#REF!</v>
      </c>
      <c r="P12" s="87" t="e">
        <f t="shared" si="9"/>
        <v>#REF!</v>
      </c>
      <c r="Q12" s="87" t="e">
        <f t="shared" si="9"/>
        <v>#REF!</v>
      </c>
      <c r="R12" s="87" t="e">
        <f t="shared" si="9"/>
        <v>#REF!</v>
      </c>
      <c r="S12" s="87" t="e">
        <f t="shared" si="9"/>
        <v>#REF!</v>
      </c>
      <c r="T12" s="87" t="e">
        <f t="shared" si="9"/>
        <v>#REF!</v>
      </c>
      <c r="U12" s="87" t="e">
        <f t="shared" si="9"/>
        <v>#REF!</v>
      </c>
      <c r="V12" s="87" t="e">
        <f t="shared" si="9"/>
        <v>#REF!</v>
      </c>
      <c r="W12" s="87" t="e">
        <f t="shared" si="9"/>
        <v>#REF!</v>
      </c>
      <c r="X12" s="87" t="e">
        <f t="shared" si="9"/>
        <v>#REF!</v>
      </c>
      <c r="Y12" s="87" t="e">
        <f t="shared" si="9"/>
        <v>#REF!</v>
      </c>
      <c r="Z12" s="87" t="e">
        <f t="shared" si="9"/>
        <v>#REF!</v>
      </c>
      <c r="AA12" s="87" t="e">
        <f t="shared" si="9"/>
        <v>#REF!</v>
      </c>
      <c r="AB12" s="87" t="e">
        <f t="shared" si="9"/>
        <v>#REF!</v>
      </c>
      <c r="AC12" s="87" t="e">
        <f t="shared" si="9"/>
        <v>#REF!</v>
      </c>
      <c r="AD12" s="87" t="e">
        <f t="shared" si="9"/>
        <v>#REF!</v>
      </c>
      <c r="AE12" s="87" t="e">
        <f t="shared" si="9"/>
        <v>#REF!</v>
      </c>
      <c r="AF12" s="87" t="e">
        <f t="shared" si="9"/>
        <v>#REF!</v>
      </c>
      <c r="AG12" s="87" t="e">
        <f t="shared" si="9"/>
        <v>#REF!</v>
      </c>
      <c r="AH12" s="87" t="e">
        <f t="shared" si="9"/>
        <v>#REF!</v>
      </c>
      <c r="AI12" s="87" t="e">
        <f t="shared" si="9"/>
        <v>#REF!</v>
      </c>
      <c r="AJ12" s="87" t="e">
        <f t="shared" si="9"/>
        <v>#REF!</v>
      </c>
      <c r="AK12" s="87" t="e">
        <f t="shared" ref="AK12:BD12" si="10">AK6/$BD$6</f>
        <v>#REF!</v>
      </c>
      <c r="AL12" s="87" t="e">
        <f t="shared" si="10"/>
        <v>#REF!</v>
      </c>
      <c r="AM12" s="87" t="e">
        <f t="shared" si="10"/>
        <v>#REF!</v>
      </c>
      <c r="AN12" s="87" t="e">
        <f t="shared" si="10"/>
        <v>#REF!</v>
      </c>
      <c r="AO12" s="87" t="e">
        <f t="shared" si="10"/>
        <v>#REF!</v>
      </c>
      <c r="AP12" s="87" t="e">
        <f t="shared" si="10"/>
        <v>#REF!</v>
      </c>
      <c r="AQ12" s="87" t="e">
        <f t="shared" si="10"/>
        <v>#REF!</v>
      </c>
      <c r="AR12" s="87" t="e">
        <f t="shared" si="10"/>
        <v>#REF!</v>
      </c>
      <c r="AS12" s="87" t="e">
        <f t="shared" si="10"/>
        <v>#REF!</v>
      </c>
      <c r="AT12" s="87" t="e">
        <f t="shared" si="10"/>
        <v>#REF!</v>
      </c>
      <c r="AU12" s="87" t="e">
        <f t="shared" si="10"/>
        <v>#REF!</v>
      </c>
      <c r="AV12" s="87" t="e">
        <f t="shared" si="10"/>
        <v>#REF!</v>
      </c>
      <c r="AW12" s="87" t="e">
        <f t="shared" si="10"/>
        <v>#REF!</v>
      </c>
      <c r="AX12" s="87" t="e">
        <f t="shared" si="10"/>
        <v>#REF!</v>
      </c>
      <c r="AY12" s="87" t="e">
        <f t="shared" si="10"/>
        <v>#REF!</v>
      </c>
      <c r="AZ12" s="87" t="e">
        <f t="shared" si="10"/>
        <v>#REF!</v>
      </c>
      <c r="BA12" s="87" t="e">
        <f t="shared" si="10"/>
        <v>#REF!</v>
      </c>
      <c r="BB12" s="87" t="e">
        <f t="shared" si="10"/>
        <v>#REF!</v>
      </c>
      <c r="BC12" s="87" t="e">
        <f t="shared" si="10"/>
        <v>#REF!</v>
      </c>
      <c r="BD12" s="88" t="e">
        <f t="shared" si="10"/>
        <v>#REF!</v>
      </c>
    </row>
    <row r="13" spans="1:56">
      <c r="A13" t="s">
        <v>48</v>
      </c>
      <c r="B13" s="72"/>
      <c r="C13" s="72">
        <f t="shared" si="6"/>
        <v>1</v>
      </c>
      <c r="D13" s="94" t="s">
        <v>51</v>
      </c>
      <c r="E13" s="82" t="e">
        <f t="shared" ref="E13:AJ13" si="11">E7/$BD$6</f>
        <v>#REF!</v>
      </c>
      <c r="F13" s="89" t="e">
        <f t="shared" si="11"/>
        <v>#REF!</v>
      </c>
      <c r="G13" s="89" t="e">
        <f t="shared" si="11"/>
        <v>#REF!</v>
      </c>
      <c r="H13" s="89" t="e">
        <f t="shared" si="11"/>
        <v>#REF!</v>
      </c>
      <c r="I13" s="89" t="e">
        <f t="shared" si="11"/>
        <v>#REF!</v>
      </c>
      <c r="J13" s="89" t="e">
        <f t="shared" si="11"/>
        <v>#REF!</v>
      </c>
      <c r="K13" s="89" t="e">
        <f t="shared" si="11"/>
        <v>#REF!</v>
      </c>
      <c r="L13" s="89" t="e">
        <f t="shared" si="11"/>
        <v>#REF!</v>
      </c>
      <c r="M13" s="89" t="e">
        <f t="shared" si="11"/>
        <v>#REF!</v>
      </c>
      <c r="N13" s="89" t="e">
        <f t="shared" si="11"/>
        <v>#REF!</v>
      </c>
      <c r="O13" s="89" t="e">
        <f t="shared" si="11"/>
        <v>#REF!</v>
      </c>
      <c r="P13" s="89" t="e">
        <f t="shared" si="11"/>
        <v>#REF!</v>
      </c>
      <c r="Q13" s="89" t="e">
        <f t="shared" si="11"/>
        <v>#REF!</v>
      </c>
      <c r="R13" s="89" t="e">
        <f t="shared" si="11"/>
        <v>#REF!</v>
      </c>
      <c r="S13" s="89" t="e">
        <f t="shared" si="11"/>
        <v>#REF!</v>
      </c>
      <c r="T13" s="89" t="e">
        <f t="shared" si="11"/>
        <v>#REF!</v>
      </c>
      <c r="U13" s="89" t="e">
        <f t="shared" si="11"/>
        <v>#REF!</v>
      </c>
      <c r="V13" s="89" t="e">
        <f t="shared" si="11"/>
        <v>#REF!</v>
      </c>
      <c r="W13" s="89" t="e">
        <f t="shared" si="11"/>
        <v>#REF!</v>
      </c>
      <c r="X13" s="89" t="e">
        <f t="shared" si="11"/>
        <v>#REF!</v>
      </c>
      <c r="Y13" s="89" t="e">
        <f t="shared" si="11"/>
        <v>#REF!</v>
      </c>
      <c r="Z13" s="89" t="e">
        <f t="shared" si="11"/>
        <v>#REF!</v>
      </c>
      <c r="AA13" s="89" t="e">
        <f t="shared" si="11"/>
        <v>#REF!</v>
      </c>
      <c r="AB13" s="89" t="e">
        <f t="shared" si="11"/>
        <v>#REF!</v>
      </c>
      <c r="AC13" s="89" t="e">
        <f t="shared" si="11"/>
        <v>#REF!</v>
      </c>
      <c r="AD13" s="89" t="e">
        <f t="shared" si="11"/>
        <v>#REF!</v>
      </c>
      <c r="AE13" s="89" t="e">
        <f t="shared" si="11"/>
        <v>#REF!</v>
      </c>
      <c r="AF13" s="89" t="e">
        <f t="shared" si="11"/>
        <v>#REF!</v>
      </c>
      <c r="AG13" s="89" t="e">
        <f t="shared" si="11"/>
        <v>#REF!</v>
      </c>
      <c r="AH13" s="89" t="e">
        <f t="shared" si="11"/>
        <v>#REF!</v>
      </c>
      <c r="AI13" s="89" t="e">
        <f t="shared" si="11"/>
        <v>#REF!</v>
      </c>
      <c r="AJ13" s="89" t="e">
        <f t="shared" si="11"/>
        <v>#REF!</v>
      </c>
      <c r="AK13" s="89" t="e">
        <f t="shared" ref="AK13:BD13" si="12">AK7/$BD$6</f>
        <v>#REF!</v>
      </c>
      <c r="AL13" s="89" t="e">
        <f t="shared" si="12"/>
        <v>#REF!</v>
      </c>
      <c r="AM13" s="89" t="e">
        <f t="shared" si="12"/>
        <v>#REF!</v>
      </c>
      <c r="AN13" s="89" t="e">
        <f t="shared" si="12"/>
        <v>#REF!</v>
      </c>
      <c r="AO13" s="89" t="e">
        <f t="shared" si="12"/>
        <v>#REF!</v>
      </c>
      <c r="AP13" s="89" t="e">
        <f t="shared" si="12"/>
        <v>#REF!</v>
      </c>
      <c r="AQ13" s="89" t="e">
        <f t="shared" si="12"/>
        <v>#REF!</v>
      </c>
      <c r="AR13" s="89" t="e">
        <f t="shared" si="12"/>
        <v>#REF!</v>
      </c>
      <c r="AS13" s="89" t="e">
        <f t="shared" si="12"/>
        <v>#REF!</v>
      </c>
      <c r="AT13" s="89" t="e">
        <f t="shared" si="12"/>
        <v>#REF!</v>
      </c>
      <c r="AU13" s="89" t="e">
        <f t="shared" si="12"/>
        <v>#REF!</v>
      </c>
      <c r="AV13" s="89" t="e">
        <f t="shared" si="12"/>
        <v>#REF!</v>
      </c>
      <c r="AW13" s="89" t="e">
        <f t="shared" si="12"/>
        <v>#REF!</v>
      </c>
      <c r="AX13" s="89" t="e">
        <f t="shared" si="12"/>
        <v>#REF!</v>
      </c>
      <c r="AY13" s="89" t="e">
        <f t="shared" si="12"/>
        <v>#REF!</v>
      </c>
      <c r="AZ13" s="89" t="e">
        <f t="shared" si="12"/>
        <v>#REF!</v>
      </c>
      <c r="BA13" s="89" t="e">
        <f t="shared" si="12"/>
        <v>#REF!</v>
      </c>
      <c r="BB13" s="89" t="e">
        <f t="shared" si="12"/>
        <v>#REF!</v>
      </c>
      <c r="BC13" s="89" t="e">
        <f t="shared" si="12"/>
        <v>#REF!</v>
      </c>
      <c r="BD13" s="90" t="e">
        <f t="shared" si="12"/>
        <v>#REF!</v>
      </c>
    </row>
    <row r="14" spans="1:56" ht="15.75" thickBot="1">
      <c r="A14" t="s">
        <v>48</v>
      </c>
      <c r="B14" s="73"/>
      <c r="C14" s="73">
        <f t="shared" si="6"/>
        <v>2</v>
      </c>
      <c r="D14" s="95" t="s">
        <v>52</v>
      </c>
      <c r="E14" s="91" t="e">
        <f t="shared" ref="E14:AJ14" si="13">E8/$BD$6</f>
        <v>#REF!</v>
      </c>
      <c r="F14" s="91" t="e">
        <f t="shared" si="13"/>
        <v>#REF!</v>
      </c>
      <c r="G14" s="91" t="e">
        <f t="shared" si="13"/>
        <v>#REF!</v>
      </c>
      <c r="H14" s="91" t="e">
        <f t="shared" si="13"/>
        <v>#REF!</v>
      </c>
      <c r="I14" s="91" t="e">
        <f t="shared" si="13"/>
        <v>#REF!</v>
      </c>
      <c r="J14" s="91" t="e">
        <f t="shared" si="13"/>
        <v>#REF!</v>
      </c>
      <c r="K14" s="91" t="e">
        <f t="shared" si="13"/>
        <v>#REF!</v>
      </c>
      <c r="L14" s="91" t="e">
        <f t="shared" si="13"/>
        <v>#REF!</v>
      </c>
      <c r="M14" s="91" t="e">
        <f t="shared" si="13"/>
        <v>#REF!</v>
      </c>
      <c r="N14" s="91" t="e">
        <f t="shared" si="13"/>
        <v>#REF!</v>
      </c>
      <c r="O14" s="91" t="e">
        <f t="shared" si="13"/>
        <v>#REF!</v>
      </c>
      <c r="P14" s="91" t="e">
        <f t="shared" si="13"/>
        <v>#REF!</v>
      </c>
      <c r="Q14" s="91" t="e">
        <f t="shared" si="13"/>
        <v>#REF!</v>
      </c>
      <c r="R14" s="91" t="e">
        <f t="shared" si="13"/>
        <v>#REF!</v>
      </c>
      <c r="S14" s="91" t="e">
        <f t="shared" si="13"/>
        <v>#REF!</v>
      </c>
      <c r="T14" s="91" t="e">
        <f t="shared" si="13"/>
        <v>#REF!</v>
      </c>
      <c r="U14" s="91" t="e">
        <f t="shared" si="13"/>
        <v>#REF!</v>
      </c>
      <c r="V14" s="91" t="e">
        <f t="shared" si="13"/>
        <v>#REF!</v>
      </c>
      <c r="W14" s="91" t="e">
        <f t="shared" si="13"/>
        <v>#REF!</v>
      </c>
      <c r="X14" s="91" t="e">
        <f t="shared" si="13"/>
        <v>#REF!</v>
      </c>
      <c r="Y14" s="91" t="e">
        <f t="shared" si="13"/>
        <v>#REF!</v>
      </c>
      <c r="Z14" s="91" t="e">
        <f t="shared" si="13"/>
        <v>#REF!</v>
      </c>
      <c r="AA14" s="91" t="e">
        <f t="shared" si="13"/>
        <v>#REF!</v>
      </c>
      <c r="AB14" s="91" t="e">
        <f t="shared" si="13"/>
        <v>#REF!</v>
      </c>
      <c r="AC14" s="91" t="e">
        <f t="shared" si="13"/>
        <v>#REF!</v>
      </c>
      <c r="AD14" s="91" t="e">
        <f t="shared" si="13"/>
        <v>#REF!</v>
      </c>
      <c r="AE14" s="91" t="e">
        <f t="shared" si="13"/>
        <v>#REF!</v>
      </c>
      <c r="AF14" s="91" t="e">
        <f t="shared" si="13"/>
        <v>#REF!</v>
      </c>
      <c r="AG14" s="91" t="e">
        <f t="shared" si="13"/>
        <v>#REF!</v>
      </c>
      <c r="AH14" s="91" t="e">
        <f t="shared" si="13"/>
        <v>#REF!</v>
      </c>
      <c r="AI14" s="91" t="e">
        <f t="shared" si="13"/>
        <v>#REF!</v>
      </c>
      <c r="AJ14" s="91" t="e">
        <f t="shared" si="13"/>
        <v>#REF!</v>
      </c>
      <c r="AK14" s="91" t="e">
        <f t="shared" ref="AK14:BD14" si="14">AK8/$BD$6</f>
        <v>#REF!</v>
      </c>
      <c r="AL14" s="91" t="e">
        <f t="shared" si="14"/>
        <v>#REF!</v>
      </c>
      <c r="AM14" s="91" t="e">
        <f t="shared" si="14"/>
        <v>#REF!</v>
      </c>
      <c r="AN14" s="91" t="e">
        <f t="shared" si="14"/>
        <v>#REF!</v>
      </c>
      <c r="AO14" s="91" t="e">
        <f t="shared" si="14"/>
        <v>#REF!</v>
      </c>
      <c r="AP14" s="91" t="e">
        <f t="shared" si="14"/>
        <v>#REF!</v>
      </c>
      <c r="AQ14" s="91" t="e">
        <f t="shared" si="14"/>
        <v>#REF!</v>
      </c>
      <c r="AR14" s="91" t="e">
        <f t="shared" si="14"/>
        <v>#REF!</v>
      </c>
      <c r="AS14" s="91" t="e">
        <f t="shared" si="14"/>
        <v>#REF!</v>
      </c>
      <c r="AT14" s="91" t="e">
        <f t="shared" si="14"/>
        <v>#REF!</v>
      </c>
      <c r="AU14" s="91" t="e">
        <f t="shared" si="14"/>
        <v>#REF!</v>
      </c>
      <c r="AV14" s="91" t="e">
        <f t="shared" si="14"/>
        <v>#REF!</v>
      </c>
      <c r="AW14" s="91" t="e">
        <f t="shared" si="14"/>
        <v>#REF!</v>
      </c>
      <c r="AX14" s="91" t="e">
        <f t="shared" si="14"/>
        <v>#REF!</v>
      </c>
      <c r="AY14" s="91" t="e">
        <f t="shared" si="14"/>
        <v>#REF!</v>
      </c>
      <c r="AZ14" s="91" t="e">
        <f t="shared" si="14"/>
        <v>#REF!</v>
      </c>
      <c r="BA14" s="91" t="e">
        <f t="shared" si="14"/>
        <v>#REF!</v>
      </c>
      <c r="BB14" s="91" t="e">
        <f t="shared" si="14"/>
        <v>#REF!</v>
      </c>
      <c r="BC14" s="91" t="e">
        <f t="shared" si="14"/>
        <v>#REF!</v>
      </c>
      <c r="BD14" s="92" t="e">
        <f t="shared" si="14"/>
        <v>#REF!</v>
      </c>
    </row>
    <row r="15" spans="1:56">
      <c r="A15" t="s">
        <v>49</v>
      </c>
      <c r="B15" s="71" t="s">
        <v>7</v>
      </c>
      <c r="C15" s="71">
        <v>1</v>
      </c>
      <c r="D15" s="93" t="s">
        <v>53</v>
      </c>
      <c r="E15" s="81">
        <v>0</v>
      </c>
      <c r="F15" s="81" t="e">
        <f t="shared" ref="F15:AK15" si="15">F9-E9</f>
        <v>#REF!</v>
      </c>
      <c r="G15" s="81" t="e">
        <f t="shared" si="15"/>
        <v>#REF!</v>
      </c>
      <c r="H15" s="81" t="e">
        <f t="shared" si="15"/>
        <v>#REF!</v>
      </c>
      <c r="I15" s="81" t="e">
        <f t="shared" si="15"/>
        <v>#REF!</v>
      </c>
      <c r="J15" s="81" t="e">
        <f t="shared" si="15"/>
        <v>#REF!</v>
      </c>
      <c r="K15" s="81" t="e">
        <f t="shared" si="15"/>
        <v>#REF!</v>
      </c>
      <c r="L15" s="81" t="e">
        <f t="shared" si="15"/>
        <v>#REF!</v>
      </c>
      <c r="M15" s="81" t="e">
        <f t="shared" si="15"/>
        <v>#REF!</v>
      </c>
      <c r="N15" s="81" t="e">
        <f t="shared" si="15"/>
        <v>#REF!</v>
      </c>
      <c r="O15" s="81" t="e">
        <f t="shared" si="15"/>
        <v>#REF!</v>
      </c>
      <c r="P15" s="81" t="e">
        <f t="shared" si="15"/>
        <v>#REF!</v>
      </c>
      <c r="Q15" s="81" t="e">
        <f t="shared" si="15"/>
        <v>#REF!</v>
      </c>
      <c r="R15" s="81" t="e">
        <f t="shared" si="15"/>
        <v>#REF!</v>
      </c>
      <c r="S15" s="81" t="e">
        <f t="shared" si="15"/>
        <v>#REF!</v>
      </c>
      <c r="T15" s="81" t="e">
        <f t="shared" si="15"/>
        <v>#REF!</v>
      </c>
      <c r="U15" s="81" t="e">
        <f t="shared" si="15"/>
        <v>#REF!</v>
      </c>
      <c r="V15" s="81" t="e">
        <f t="shared" si="15"/>
        <v>#REF!</v>
      </c>
      <c r="W15" s="81" t="e">
        <f t="shared" si="15"/>
        <v>#REF!</v>
      </c>
      <c r="X15" s="81" t="e">
        <f t="shared" si="15"/>
        <v>#REF!</v>
      </c>
      <c r="Y15" s="81" t="e">
        <f t="shared" si="15"/>
        <v>#REF!</v>
      </c>
      <c r="Z15" s="81" t="e">
        <f t="shared" si="15"/>
        <v>#REF!</v>
      </c>
      <c r="AA15" s="81" t="e">
        <f t="shared" si="15"/>
        <v>#REF!</v>
      </c>
      <c r="AB15" s="81" t="e">
        <f t="shared" si="15"/>
        <v>#REF!</v>
      </c>
      <c r="AC15" s="81" t="e">
        <f t="shared" si="15"/>
        <v>#REF!</v>
      </c>
      <c r="AD15" s="81" t="e">
        <f t="shared" si="15"/>
        <v>#REF!</v>
      </c>
      <c r="AE15" s="81" t="e">
        <f t="shared" si="15"/>
        <v>#REF!</v>
      </c>
      <c r="AF15" s="81" t="e">
        <f t="shared" si="15"/>
        <v>#REF!</v>
      </c>
      <c r="AG15" s="81" t="e">
        <f t="shared" si="15"/>
        <v>#REF!</v>
      </c>
      <c r="AH15" s="81" t="e">
        <f t="shared" si="15"/>
        <v>#REF!</v>
      </c>
      <c r="AI15" s="81" t="e">
        <f t="shared" si="15"/>
        <v>#REF!</v>
      </c>
      <c r="AJ15" s="81" t="e">
        <f t="shared" si="15"/>
        <v>#REF!</v>
      </c>
      <c r="AK15" s="81" t="e">
        <f t="shared" si="15"/>
        <v>#REF!</v>
      </c>
      <c r="AL15" s="81" t="e">
        <f t="shared" ref="AL15:BD15" si="16">AL9-AK9</f>
        <v>#REF!</v>
      </c>
      <c r="AM15" s="81" t="e">
        <f t="shared" si="16"/>
        <v>#REF!</v>
      </c>
      <c r="AN15" s="81" t="e">
        <f t="shared" si="16"/>
        <v>#REF!</v>
      </c>
      <c r="AO15" s="81" t="e">
        <f t="shared" si="16"/>
        <v>#REF!</v>
      </c>
      <c r="AP15" s="81" t="e">
        <f t="shared" si="16"/>
        <v>#REF!</v>
      </c>
      <c r="AQ15" s="81" t="e">
        <f t="shared" si="16"/>
        <v>#REF!</v>
      </c>
      <c r="AR15" s="81" t="e">
        <f t="shared" si="16"/>
        <v>#REF!</v>
      </c>
      <c r="AS15" s="81" t="e">
        <f t="shared" si="16"/>
        <v>#REF!</v>
      </c>
      <c r="AT15" s="81" t="e">
        <f t="shared" si="16"/>
        <v>#REF!</v>
      </c>
      <c r="AU15" s="81" t="e">
        <f t="shared" si="16"/>
        <v>#REF!</v>
      </c>
      <c r="AV15" s="81" t="e">
        <f t="shared" si="16"/>
        <v>#REF!</v>
      </c>
      <c r="AW15" s="81" t="e">
        <f t="shared" si="16"/>
        <v>#REF!</v>
      </c>
      <c r="AX15" s="81" t="e">
        <f t="shared" si="16"/>
        <v>#REF!</v>
      </c>
      <c r="AY15" s="81" t="e">
        <f t="shared" si="16"/>
        <v>#REF!</v>
      </c>
      <c r="AZ15" s="81" t="e">
        <f t="shared" si="16"/>
        <v>#REF!</v>
      </c>
      <c r="BA15" s="81" t="e">
        <f t="shared" si="16"/>
        <v>#REF!</v>
      </c>
      <c r="BB15" s="81" t="e">
        <f t="shared" si="16"/>
        <v>#REF!</v>
      </c>
      <c r="BC15" s="81" t="e">
        <f t="shared" si="16"/>
        <v>#REF!</v>
      </c>
      <c r="BD15" s="84" t="e">
        <f t="shared" si="16"/>
        <v>#REF!</v>
      </c>
    </row>
    <row r="16" spans="1:56">
      <c r="A16" t="s">
        <v>49</v>
      </c>
      <c r="B16" s="72"/>
      <c r="C16" s="72">
        <f>C15+1</f>
        <v>2</v>
      </c>
      <c r="D16" s="94" t="s">
        <v>54</v>
      </c>
      <c r="E16" s="82">
        <v>0</v>
      </c>
      <c r="F16" s="82" t="e">
        <f t="shared" ref="F16:AK16" si="17">F10-E10</f>
        <v>#REF!</v>
      </c>
      <c r="G16" s="82" t="e">
        <f t="shared" si="17"/>
        <v>#REF!</v>
      </c>
      <c r="H16" s="82" t="e">
        <f t="shared" si="17"/>
        <v>#REF!</v>
      </c>
      <c r="I16" s="82" t="e">
        <f t="shared" si="17"/>
        <v>#REF!</v>
      </c>
      <c r="J16" s="82" t="e">
        <f t="shared" si="17"/>
        <v>#REF!</v>
      </c>
      <c r="K16" s="82" t="e">
        <f t="shared" si="17"/>
        <v>#REF!</v>
      </c>
      <c r="L16" s="82" t="e">
        <f t="shared" si="17"/>
        <v>#REF!</v>
      </c>
      <c r="M16" s="82" t="e">
        <f t="shared" si="17"/>
        <v>#REF!</v>
      </c>
      <c r="N16" s="82" t="e">
        <f t="shared" si="17"/>
        <v>#REF!</v>
      </c>
      <c r="O16" s="82" t="e">
        <f t="shared" si="17"/>
        <v>#REF!</v>
      </c>
      <c r="P16" s="82" t="e">
        <f t="shared" si="17"/>
        <v>#REF!</v>
      </c>
      <c r="Q16" s="82" t="e">
        <f t="shared" si="17"/>
        <v>#REF!</v>
      </c>
      <c r="R16" s="82" t="e">
        <f t="shared" si="17"/>
        <v>#REF!</v>
      </c>
      <c r="S16" s="82" t="e">
        <f t="shared" si="17"/>
        <v>#REF!</v>
      </c>
      <c r="T16" s="82" t="e">
        <f t="shared" si="17"/>
        <v>#REF!</v>
      </c>
      <c r="U16" s="82" t="e">
        <f t="shared" si="17"/>
        <v>#REF!</v>
      </c>
      <c r="V16" s="82" t="e">
        <f t="shared" si="17"/>
        <v>#REF!</v>
      </c>
      <c r="W16" s="82" t="e">
        <f t="shared" si="17"/>
        <v>#REF!</v>
      </c>
      <c r="X16" s="82" t="e">
        <f t="shared" si="17"/>
        <v>#REF!</v>
      </c>
      <c r="Y16" s="82" t="e">
        <f t="shared" si="17"/>
        <v>#REF!</v>
      </c>
      <c r="Z16" s="82" t="e">
        <f t="shared" si="17"/>
        <v>#REF!</v>
      </c>
      <c r="AA16" s="82" t="e">
        <f t="shared" si="17"/>
        <v>#REF!</v>
      </c>
      <c r="AB16" s="82" t="e">
        <f t="shared" si="17"/>
        <v>#REF!</v>
      </c>
      <c r="AC16" s="82" t="e">
        <f t="shared" si="17"/>
        <v>#REF!</v>
      </c>
      <c r="AD16" s="82" t="e">
        <f t="shared" si="17"/>
        <v>#REF!</v>
      </c>
      <c r="AE16" s="82" t="e">
        <f t="shared" si="17"/>
        <v>#REF!</v>
      </c>
      <c r="AF16" s="82" t="e">
        <f t="shared" si="17"/>
        <v>#REF!</v>
      </c>
      <c r="AG16" s="82" t="e">
        <f t="shared" si="17"/>
        <v>#REF!</v>
      </c>
      <c r="AH16" s="82" t="e">
        <f t="shared" si="17"/>
        <v>#REF!</v>
      </c>
      <c r="AI16" s="82" t="e">
        <f t="shared" si="17"/>
        <v>#REF!</v>
      </c>
      <c r="AJ16" s="82" t="e">
        <f t="shared" si="17"/>
        <v>#REF!</v>
      </c>
      <c r="AK16" s="82" t="e">
        <f t="shared" si="17"/>
        <v>#REF!</v>
      </c>
      <c r="AL16" s="82" t="e">
        <f t="shared" ref="AL16:BD16" si="18">AL10-AK10</f>
        <v>#REF!</v>
      </c>
      <c r="AM16" s="82" t="e">
        <f t="shared" si="18"/>
        <v>#REF!</v>
      </c>
      <c r="AN16" s="82" t="e">
        <f t="shared" si="18"/>
        <v>#REF!</v>
      </c>
      <c r="AO16" s="82" t="e">
        <f t="shared" si="18"/>
        <v>#REF!</v>
      </c>
      <c r="AP16" s="82" t="e">
        <f t="shared" si="18"/>
        <v>#REF!</v>
      </c>
      <c r="AQ16" s="82" t="e">
        <f t="shared" si="18"/>
        <v>#REF!</v>
      </c>
      <c r="AR16" s="82" t="e">
        <f t="shared" si="18"/>
        <v>#REF!</v>
      </c>
      <c r="AS16" s="82" t="e">
        <f t="shared" si="18"/>
        <v>#REF!</v>
      </c>
      <c r="AT16" s="82" t="e">
        <f t="shared" si="18"/>
        <v>#REF!</v>
      </c>
      <c r="AU16" s="82" t="e">
        <f t="shared" si="18"/>
        <v>#REF!</v>
      </c>
      <c r="AV16" s="82" t="e">
        <f t="shared" si="18"/>
        <v>#REF!</v>
      </c>
      <c r="AW16" s="82" t="e">
        <f t="shared" si="18"/>
        <v>#REF!</v>
      </c>
      <c r="AX16" s="82" t="e">
        <f t="shared" si="18"/>
        <v>#REF!</v>
      </c>
      <c r="AY16" s="82" t="e">
        <f t="shared" si="18"/>
        <v>#REF!</v>
      </c>
      <c r="AZ16" s="82" t="e">
        <f t="shared" si="18"/>
        <v>#REF!</v>
      </c>
      <c r="BA16" s="82" t="e">
        <f t="shared" si="18"/>
        <v>#REF!</v>
      </c>
      <c r="BB16" s="82" t="e">
        <f t="shared" si="18"/>
        <v>#REF!</v>
      </c>
      <c r="BC16" s="82" t="e">
        <f t="shared" si="18"/>
        <v>#REF!</v>
      </c>
      <c r="BD16" s="85" t="e">
        <f t="shared" si="18"/>
        <v>#REF!</v>
      </c>
    </row>
    <row r="17" spans="1:56" ht="15.75" thickBot="1">
      <c r="A17" t="s">
        <v>49</v>
      </c>
      <c r="B17" s="73"/>
      <c r="C17" s="73">
        <f t="shared" ref="C17:C20" si="19">C16+1</f>
        <v>3</v>
      </c>
      <c r="D17" s="95" t="s">
        <v>55</v>
      </c>
      <c r="E17" s="83">
        <v>0</v>
      </c>
      <c r="F17" s="83" t="e">
        <f t="shared" ref="F17:AK17" si="20">F11-E11</f>
        <v>#REF!</v>
      </c>
      <c r="G17" s="83" t="e">
        <f t="shared" si="20"/>
        <v>#REF!</v>
      </c>
      <c r="H17" s="83" t="e">
        <f t="shared" si="20"/>
        <v>#REF!</v>
      </c>
      <c r="I17" s="83" t="e">
        <f t="shared" si="20"/>
        <v>#REF!</v>
      </c>
      <c r="J17" s="83" t="e">
        <f t="shared" si="20"/>
        <v>#REF!</v>
      </c>
      <c r="K17" s="83" t="e">
        <f t="shared" si="20"/>
        <v>#REF!</v>
      </c>
      <c r="L17" s="83" t="e">
        <f t="shared" si="20"/>
        <v>#REF!</v>
      </c>
      <c r="M17" s="83" t="e">
        <f t="shared" si="20"/>
        <v>#REF!</v>
      </c>
      <c r="N17" s="83" t="e">
        <f t="shared" si="20"/>
        <v>#REF!</v>
      </c>
      <c r="O17" s="83" t="e">
        <f t="shared" si="20"/>
        <v>#REF!</v>
      </c>
      <c r="P17" s="83" t="e">
        <f t="shared" si="20"/>
        <v>#REF!</v>
      </c>
      <c r="Q17" s="83" t="e">
        <f t="shared" si="20"/>
        <v>#REF!</v>
      </c>
      <c r="R17" s="83" t="e">
        <f t="shared" si="20"/>
        <v>#REF!</v>
      </c>
      <c r="S17" s="83" t="e">
        <f t="shared" si="20"/>
        <v>#REF!</v>
      </c>
      <c r="T17" s="83" t="e">
        <f t="shared" si="20"/>
        <v>#REF!</v>
      </c>
      <c r="U17" s="83" t="e">
        <f t="shared" si="20"/>
        <v>#REF!</v>
      </c>
      <c r="V17" s="83" t="e">
        <f t="shared" si="20"/>
        <v>#REF!</v>
      </c>
      <c r="W17" s="83" t="e">
        <f t="shared" si="20"/>
        <v>#REF!</v>
      </c>
      <c r="X17" s="83" t="e">
        <f t="shared" si="20"/>
        <v>#REF!</v>
      </c>
      <c r="Y17" s="83" t="e">
        <f t="shared" si="20"/>
        <v>#REF!</v>
      </c>
      <c r="Z17" s="83" t="e">
        <f t="shared" si="20"/>
        <v>#REF!</v>
      </c>
      <c r="AA17" s="83" t="e">
        <f t="shared" si="20"/>
        <v>#REF!</v>
      </c>
      <c r="AB17" s="83" t="e">
        <f t="shared" si="20"/>
        <v>#REF!</v>
      </c>
      <c r="AC17" s="83" t="e">
        <f t="shared" si="20"/>
        <v>#REF!</v>
      </c>
      <c r="AD17" s="83" t="e">
        <f t="shared" si="20"/>
        <v>#REF!</v>
      </c>
      <c r="AE17" s="83" t="e">
        <f t="shared" si="20"/>
        <v>#REF!</v>
      </c>
      <c r="AF17" s="83" t="e">
        <f t="shared" si="20"/>
        <v>#REF!</v>
      </c>
      <c r="AG17" s="83" t="e">
        <f t="shared" si="20"/>
        <v>#REF!</v>
      </c>
      <c r="AH17" s="83" t="e">
        <f t="shared" si="20"/>
        <v>#REF!</v>
      </c>
      <c r="AI17" s="83" t="e">
        <f t="shared" si="20"/>
        <v>#REF!</v>
      </c>
      <c r="AJ17" s="83" t="e">
        <f t="shared" si="20"/>
        <v>#REF!</v>
      </c>
      <c r="AK17" s="83" t="e">
        <f t="shared" si="20"/>
        <v>#REF!</v>
      </c>
      <c r="AL17" s="83" t="e">
        <f t="shared" ref="AL17:BD17" si="21">AL11-AK11</f>
        <v>#REF!</v>
      </c>
      <c r="AM17" s="83" t="e">
        <f t="shared" si="21"/>
        <v>#REF!</v>
      </c>
      <c r="AN17" s="83" t="e">
        <f t="shared" si="21"/>
        <v>#REF!</v>
      </c>
      <c r="AO17" s="83" t="e">
        <f t="shared" si="21"/>
        <v>#REF!</v>
      </c>
      <c r="AP17" s="83" t="e">
        <f t="shared" si="21"/>
        <v>#REF!</v>
      </c>
      <c r="AQ17" s="83" t="e">
        <f t="shared" si="21"/>
        <v>#REF!</v>
      </c>
      <c r="AR17" s="83" t="e">
        <f t="shared" si="21"/>
        <v>#REF!</v>
      </c>
      <c r="AS17" s="83" t="e">
        <f t="shared" si="21"/>
        <v>#REF!</v>
      </c>
      <c r="AT17" s="83" t="e">
        <f t="shared" si="21"/>
        <v>#REF!</v>
      </c>
      <c r="AU17" s="83" t="e">
        <f t="shared" si="21"/>
        <v>#REF!</v>
      </c>
      <c r="AV17" s="83" t="e">
        <f t="shared" si="21"/>
        <v>#REF!</v>
      </c>
      <c r="AW17" s="83" t="e">
        <f t="shared" si="21"/>
        <v>#REF!</v>
      </c>
      <c r="AX17" s="83" t="e">
        <f t="shared" si="21"/>
        <v>#REF!</v>
      </c>
      <c r="AY17" s="83" t="e">
        <f t="shared" si="21"/>
        <v>#REF!</v>
      </c>
      <c r="AZ17" s="83" t="e">
        <f t="shared" si="21"/>
        <v>#REF!</v>
      </c>
      <c r="BA17" s="83" t="e">
        <f t="shared" si="21"/>
        <v>#REF!</v>
      </c>
      <c r="BB17" s="83" t="e">
        <f t="shared" si="21"/>
        <v>#REF!</v>
      </c>
      <c r="BC17" s="83" t="e">
        <f t="shared" si="21"/>
        <v>#REF!</v>
      </c>
      <c r="BD17" s="86" t="e">
        <f t="shared" si="21"/>
        <v>#REF!</v>
      </c>
    </row>
    <row r="18" spans="1:56">
      <c r="A18" t="s">
        <v>49</v>
      </c>
      <c r="B18" s="71" t="s">
        <v>64</v>
      </c>
      <c r="C18" s="71"/>
      <c r="D18" s="93" t="s">
        <v>53</v>
      </c>
      <c r="E18" s="81">
        <v>0</v>
      </c>
      <c r="F18" s="81" t="e">
        <f t="shared" ref="F18:AK18" si="22">F12-E12</f>
        <v>#REF!</v>
      </c>
      <c r="G18" s="81" t="e">
        <f t="shared" si="22"/>
        <v>#REF!</v>
      </c>
      <c r="H18" s="81" t="e">
        <f t="shared" si="22"/>
        <v>#REF!</v>
      </c>
      <c r="I18" s="81" t="e">
        <f t="shared" si="22"/>
        <v>#REF!</v>
      </c>
      <c r="J18" s="81" t="e">
        <f t="shared" si="22"/>
        <v>#REF!</v>
      </c>
      <c r="K18" s="81" t="e">
        <f t="shared" si="22"/>
        <v>#REF!</v>
      </c>
      <c r="L18" s="81" t="e">
        <f t="shared" si="22"/>
        <v>#REF!</v>
      </c>
      <c r="M18" s="81" t="e">
        <f t="shared" si="22"/>
        <v>#REF!</v>
      </c>
      <c r="N18" s="81" t="e">
        <f t="shared" si="22"/>
        <v>#REF!</v>
      </c>
      <c r="O18" s="81" t="e">
        <f t="shared" si="22"/>
        <v>#REF!</v>
      </c>
      <c r="P18" s="81" t="e">
        <f t="shared" si="22"/>
        <v>#REF!</v>
      </c>
      <c r="Q18" s="81" t="e">
        <f t="shared" si="22"/>
        <v>#REF!</v>
      </c>
      <c r="R18" s="81" t="e">
        <f t="shared" si="22"/>
        <v>#REF!</v>
      </c>
      <c r="S18" s="81" t="e">
        <f t="shared" si="22"/>
        <v>#REF!</v>
      </c>
      <c r="T18" s="81" t="e">
        <f t="shared" si="22"/>
        <v>#REF!</v>
      </c>
      <c r="U18" s="81" t="e">
        <f t="shared" si="22"/>
        <v>#REF!</v>
      </c>
      <c r="V18" s="81" t="e">
        <f t="shared" si="22"/>
        <v>#REF!</v>
      </c>
      <c r="W18" s="81" t="e">
        <f t="shared" si="22"/>
        <v>#REF!</v>
      </c>
      <c r="X18" s="81" t="e">
        <f t="shared" si="22"/>
        <v>#REF!</v>
      </c>
      <c r="Y18" s="81" t="e">
        <f t="shared" si="22"/>
        <v>#REF!</v>
      </c>
      <c r="Z18" s="81" t="e">
        <f t="shared" si="22"/>
        <v>#REF!</v>
      </c>
      <c r="AA18" s="81" t="e">
        <f t="shared" si="22"/>
        <v>#REF!</v>
      </c>
      <c r="AB18" s="81" t="e">
        <f t="shared" si="22"/>
        <v>#REF!</v>
      </c>
      <c r="AC18" s="81" t="e">
        <f t="shared" si="22"/>
        <v>#REF!</v>
      </c>
      <c r="AD18" s="81" t="e">
        <f t="shared" si="22"/>
        <v>#REF!</v>
      </c>
      <c r="AE18" s="81" t="e">
        <f t="shared" si="22"/>
        <v>#REF!</v>
      </c>
      <c r="AF18" s="81" t="e">
        <f t="shared" si="22"/>
        <v>#REF!</v>
      </c>
      <c r="AG18" s="81" t="e">
        <f t="shared" si="22"/>
        <v>#REF!</v>
      </c>
      <c r="AH18" s="81" t="e">
        <f t="shared" si="22"/>
        <v>#REF!</v>
      </c>
      <c r="AI18" s="81" t="e">
        <f t="shared" si="22"/>
        <v>#REF!</v>
      </c>
      <c r="AJ18" s="81" t="e">
        <f t="shared" si="22"/>
        <v>#REF!</v>
      </c>
      <c r="AK18" s="81" t="e">
        <f t="shared" si="22"/>
        <v>#REF!</v>
      </c>
      <c r="AL18" s="81" t="e">
        <f t="shared" ref="AL18:BD18" si="23">AL12-AK12</f>
        <v>#REF!</v>
      </c>
      <c r="AM18" s="81" t="e">
        <f t="shared" si="23"/>
        <v>#REF!</v>
      </c>
      <c r="AN18" s="81" t="e">
        <f t="shared" si="23"/>
        <v>#REF!</v>
      </c>
      <c r="AO18" s="81" t="e">
        <f t="shared" si="23"/>
        <v>#REF!</v>
      </c>
      <c r="AP18" s="81" t="e">
        <f t="shared" si="23"/>
        <v>#REF!</v>
      </c>
      <c r="AQ18" s="81" t="e">
        <f t="shared" si="23"/>
        <v>#REF!</v>
      </c>
      <c r="AR18" s="81" t="e">
        <f t="shared" si="23"/>
        <v>#REF!</v>
      </c>
      <c r="AS18" s="81" t="e">
        <f t="shared" si="23"/>
        <v>#REF!</v>
      </c>
      <c r="AT18" s="81" t="e">
        <f t="shared" si="23"/>
        <v>#REF!</v>
      </c>
      <c r="AU18" s="81" t="e">
        <f t="shared" si="23"/>
        <v>#REF!</v>
      </c>
      <c r="AV18" s="81" t="e">
        <f t="shared" si="23"/>
        <v>#REF!</v>
      </c>
      <c r="AW18" s="81" t="e">
        <f t="shared" si="23"/>
        <v>#REF!</v>
      </c>
      <c r="AX18" s="81" t="e">
        <f t="shared" si="23"/>
        <v>#REF!</v>
      </c>
      <c r="AY18" s="81" t="e">
        <f t="shared" si="23"/>
        <v>#REF!</v>
      </c>
      <c r="AZ18" s="81" t="e">
        <f t="shared" si="23"/>
        <v>#REF!</v>
      </c>
      <c r="BA18" s="81" t="e">
        <f t="shared" si="23"/>
        <v>#REF!</v>
      </c>
      <c r="BB18" s="81" t="e">
        <f t="shared" si="23"/>
        <v>#REF!</v>
      </c>
      <c r="BC18" s="81" t="e">
        <f t="shared" si="23"/>
        <v>#REF!</v>
      </c>
      <c r="BD18" s="84" t="e">
        <f t="shared" si="23"/>
        <v>#REF!</v>
      </c>
    </row>
    <row r="19" spans="1:56">
      <c r="A19" t="s">
        <v>49</v>
      </c>
      <c r="B19" s="72"/>
      <c r="C19" s="72">
        <f t="shared" si="19"/>
        <v>1</v>
      </c>
      <c r="D19" s="94" t="s">
        <v>54</v>
      </c>
      <c r="E19" s="82">
        <v>0</v>
      </c>
      <c r="F19" s="82" t="e">
        <f t="shared" ref="F19:AK19" si="24">F13-E13</f>
        <v>#REF!</v>
      </c>
      <c r="G19" s="82" t="e">
        <f t="shared" si="24"/>
        <v>#REF!</v>
      </c>
      <c r="H19" s="82" t="e">
        <f t="shared" si="24"/>
        <v>#REF!</v>
      </c>
      <c r="I19" s="82" t="e">
        <f t="shared" si="24"/>
        <v>#REF!</v>
      </c>
      <c r="J19" s="82" t="e">
        <f t="shared" si="24"/>
        <v>#REF!</v>
      </c>
      <c r="K19" s="82" t="e">
        <f t="shared" si="24"/>
        <v>#REF!</v>
      </c>
      <c r="L19" s="82" t="e">
        <f t="shared" si="24"/>
        <v>#REF!</v>
      </c>
      <c r="M19" s="82" t="e">
        <f t="shared" si="24"/>
        <v>#REF!</v>
      </c>
      <c r="N19" s="82" t="e">
        <f t="shared" si="24"/>
        <v>#REF!</v>
      </c>
      <c r="O19" s="82" t="e">
        <f t="shared" si="24"/>
        <v>#REF!</v>
      </c>
      <c r="P19" s="82" t="e">
        <f t="shared" si="24"/>
        <v>#REF!</v>
      </c>
      <c r="Q19" s="82" t="e">
        <f t="shared" si="24"/>
        <v>#REF!</v>
      </c>
      <c r="R19" s="82" t="e">
        <f t="shared" si="24"/>
        <v>#REF!</v>
      </c>
      <c r="S19" s="82" t="e">
        <f t="shared" si="24"/>
        <v>#REF!</v>
      </c>
      <c r="T19" s="82" t="e">
        <f t="shared" si="24"/>
        <v>#REF!</v>
      </c>
      <c r="U19" s="82" t="e">
        <f t="shared" si="24"/>
        <v>#REF!</v>
      </c>
      <c r="V19" s="82" t="e">
        <f t="shared" si="24"/>
        <v>#REF!</v>
      </c>
      <c r="W19" s="82" t="e">
        <f t="shared" si="24"/>
        <v>#REF!</v>
      </c>
      <c r="X19" s="82" t="e">
        <f t="shared" si="24"/>
        <v>#REF!</v>
      </c>
      <c r="Y19" s="82" t="e">
        <f t="shared" si="24"/>
        <v>#REF!</v>
      </c>
      <c r="Z19" s="82" t="e">
        <f t="shared" si="24"/>
        <v>#REF!</v>
      </c>
      <c r="AA19" s="82" t="e">
        <f t="shared" si="24"/>
        <v>#REF!</v>
      </c>
      <c r="AB19" s="82" t="e">
        <f t="shared" si="24"/>
        <v>#REF!</v>
      </c>
      <c r="AC19" s="82" t="e">
        <f t="shared" si="24"/>
        <v>#REF!</v>
      </c>
      <c r="AD19" s="82" t="e">
        <f t="shared" si="24"/>
        <v>#REF!</v>
      </c>
      <c r="AE19" s="82" t="e">
        <f t="shared" si="24"/>
        <v>#REF!</v>
      </c>
      <c r="AF19" s="82" t="e">
        <f t="shared" si="24"/>
        <v>#REF!</v>
      </c>
      <c r="AG19" s="82" t="e">
        <f t="shared" si="24"/>
        <v>#REF!</v>
      </c>
      <c r="AH19" s="82" t="e">
        <f t="shared" si="24"/>
        <v>#REF!</v>
      </c>
      <c r="AI19" s="82" t="e">
        <f t="shared" si="24"/>
        <v>#REF!</v>
      </c>
      <c r="AJ19" s="82" t="e">
        <f t="shared" si="24"/>
        <v>#REF!</v>
      </c>
      <c r="AK19" s="82" t="e">
        <f t="shared" si="24"/>
        <v>#REF!</v>
      </c>
      <c r="AL19" s="82" t="e">
        <f t="shared" ref="AL19:BD19" si="25">AL13-AK13</f>
        <v>#REF!</v>
      </c>
      <c r="AM19" s="82" t="e">
        <f t="shared" si="25"/>
        <v>#REF!</v>
      </c>
      <c r="AN19" s="82" t="e">
        <f t="shared" si="25"/>
        <v>#REF!</v>
      </c>
      <c r="AO19" s="82" t="e">
        <f t="shared" si="25"/>
        <v>#REF!</v>
      </c>
      <c r="AP19" s="82" t="e">
        <f t="shared" si="25"/>
        <v>#REF!</v>
      </c>
      <c r="AQ19" s="82" t="e">
        <f t="shared" si="25"/>
        <v>#REF!</v>
      </c>
      <c r="AR19" s="82" t="e">
        <f t="shared" si="25"/>
        <v>#REF!</v>
      </c>
      <c r="AS19" s="82" t="e">
        <f t="shared" si="25"/>
        <v>#REF!</v>
      </c>
      <c r="AT19" s="82" t="e">
        <f t="shared" si="25"/>
        <v>#REF!</v>
      </c>
      <c r="AU19" s="82" t="e">
        <f t="shared" si="25"/>
        <v>#REF!</v>
      </c>
      <c r="AV19" s="82" t="e">
        <f t="shared" si="25"/>
        <v>#REF!</v>
      </c>
      <c r="AW19" s="82" t="e">
        <f t="shared" si="25"/>
        <v>#REF!</v>
      </c>
      <c r="AX19" s="82" t="e">
        <f t="shared" si="25"/>
        <v>#REF!</v>
      </c>
      <c r="AY19" s="82" t="e">
        <f t="shared" si="25"/>
        <v>#REF!</v>
      </c>
      <c r="AZ19" s="82" t="e">
        <f t="shared" si="25"/>
        <v>#REF!</v>
      </c>
      <c r="BA19" s="82" t="e">
        <f t="shared" si="25"/>
        <v>#REF!</v>
      </c>
      <c r="BB19" s="82" t="e">
        <f t="shared" si="25"/>
        <v>#REF!</v>
      </c>
      <c r="BC19" s="82" t="e">
        <f t="shared" si="25"/>
        <v>#REF!</v>
      </c>
      <c r="BD19" s="85" t="e">
        <f t="shared" si="25"/>
        <v>#REF!</v>
      </c>
    </row>
    <row r="20" spans="1:56" ht="15.75" thickBot="1">
      <c r="A20" t="s">
        <v>49</v>
      </c>
      <c r="B20" s="73"/>
      <c r="C20" s="73">
        <f t="shared" si="19"/>
        <v>2</v>
      </c>
      <c r="D20" s="95" t="s">
        <v>55</v>
      </c>
      <c r="E20" s="83">
        <v>0</v>
      </c>
      <c r="F20" s="83" t="e">
        <f t="shared" ref="F20:AK20" si="26">F14-E14</f>
        <v>#REF!</v>
      </c>
      <c r="G20" s="83" t="e">
        <f t="shared" si="26"/>
        <v>#REF!</v>
      </c>
      <c r="H20" s="83" t="e">
        <f t="shared" si="26"/>
        <v>#REF!</v>
      </c>
      <c r="I20" s="83" t="e">
        <f t="shared" si="26"/>
        <v>#REF!</v>
      </c>
      <c r="J20" s="83" t="e">
        <f t="shared" si="26"/>
        <v>#REF!</v>
      </c>
      <c r="K20" s="83" t="e">
        <f t="shared" si="26"/>
        <v>#REF!</v>
      </c>
      <c r="L20" s="83" t="e">
        <f t="shared" si="26"/>
        <v>#REF!</v>
      </c>
      <c r="M20" s="83" t="e">
        <f t="shared" si="26"/>
        <v>#REF!</v>
      </c>
      <c r="N20" s="83" t="e">
        <f t="shared" si="26"/>
        <v>#REF!</v>
      </c>
      <c r="O20" s="83" t="e">
        <f t="shared" si="26"/>
        <v>#REF!</v>
      </c>
      <c r="P20" s="83" t="e">
        <f t="shared" si="26"/>
        <v>#REF!</v>
      </c>
      <c r="Q20" s="83" t="e">
        <f t="shared" si="26"/>
        <v>#REF!</v>
      </c>
      <c r="R20" s="83" t="e">
        <f t="shared" si="26"/>
        <v>#REF!</v>
      </c>
      <c r="S20" s="83" t="e">
        <f t="shared" si="26"/>
        <v>#REF!</v>
      </c>
      <c r="T20" s="83" t="e">
        <f t="shared" si="26"/>
        <v>#REF!</v>
      </c>
      <c r="U20" s="83" t="e">
        <f t="shared" si="26"/>
        <v>#REF!</v>
      </c>
      <c r="V20" s="83" t="e">
        <f t="shared" si="26"/>
        <v>#REF!</v>
      </c>
      <c r="W20" s="83" t="e">
        <f t="shared" si="26"/>
        <v>#REF!</v>
      </c>
      <c r="X20" s="83" t="e">
        <f t="shared" si="26"/>
        <v>#REF!</v>
      </c>
      <c r="Y20" s="83" t="e">
        <f t="shared" si="26"/>
        <v>#REF!</v>
      </c>
      <c r="Z20" s="83" t="e">
        <f t="shared" si="26"/>
        <v>#REF!</v>
      </c>
      <c r="AA20" s="83" t="e">
        <f t="shared" si="26"/>
        <v>#REF!</v>
      </c>
      <c r="AB20" s="83" t="e">
        <f t="shared" si="26"/>
        <v>#REF!</v>
      </c>
      <c r="AC20" s="83" t="e">
        <f t="shared" si="26"/>
        <v>#REF!</v>
      </c>
      <c r="AD20" s="83" t="e">
        <f t="shared" si="26"/>
        <v>#REF!</v>
      </c>
      <c r="AE20" s="83" t="e">
        <f t="shared" si="26"/>
        <v>#REF!</v>
      </c>
      <c r="AF20" s="83" t="e">
        <f t="shared" si="26"/>
        <v>#REF!</v>
      </c>
      <c r="AG20" s="83" t="e">
        <f t="shared" si="26"/>
        <v>#REF!</v>
      </c>
      <c r="AH20" s="83" t="e">
        <f t="shared" si="26"/>
        <v>#REF!</v>
      </c>
      <c r="AI20" s="83" t="e">
        <f t="shared" si="26"/>
        <v>#REF!</v>
      </c>
      <c r="AJ20" s="83" t="e">
        <f t="shared" si="26"/>
        <v>#REF!</v>
      </c>
      <c r="AK20" s="83" t="e">
        <f t="shared" si="26"/>
        <v>#REF!</v>
      </c>
      <c r="AL20" s="83" t="e">
        <f t="shared" ref="AL20:BD20" si="27">AL14-AK14</f>
        <v>#REF!</v>
      </c>
      <c r="AM20" s="83" t="e">
        <f t="shared" si="27"/>
        <v>#REF!</v>
      </c>
      <c r="AN20" s="83" t="e">
        <f t="shared" si="27"/>
        <v>#REF!</v>
      </c>
      <c r="AO20" s="83" t="e">
        <f t="shared" si="27"/>
        <v>#REF!</v>
      </c>
      <c r="AP20" s="83" t="e">
        <f t="shared" si="27"/>
        <v>#REF!</v>
      </c>
      <c r="AQ20" s="83" t="e">
        <f t="shared" si="27"/>
        <v>#REF!</v>
      </c>
      <c r="AR20" s="83" t="e">
        <f t="shared" si="27"/>
        <v>#REF!</v>
      </c>
      <c r="AS20" s="83" t="e">
        <f t="shared" si="27"/>
        <v>#REF!</v>
      </c>
      <c r="AT20" s="83" t="e">
        <f t="shared" si="27"/>
        <v>#REF!</v>
      </c>
      <c r="AU20" s="83" t="e">
        <f t="shared" si="27"/>
        <v>#REF!</v>
      </c>
      <c r="AV20" s="83" t="e">
        <f t="shared" si="27"/>
        <v>#REF!</v>
      </c>
      <c r="AW20" s="83" t="e">
        <f t="shared" si="27"/>
        <v>#REF!</v>
      </c>
      <c r="AX20" s="83" t="e">
        <f t="shared" si="27"/>
        <v>#REF!</v>
      </c>
      <c r="AY20" s="83" t="e">
        <f t="shared" si="27"/>
        <v>#REF!</v>
      </c>
      <c r="AZ20" s="83" t="e">
        <f t="shared" si="27"/>
        <v>#REF!</v>
      </c>
      <c r="BA20" s="83" t="e">
        <f t="shared" si="27"/>
        <v>#REF!</v>
      </c>
      <c r="BB20" s="83" t="e">
        <f t="shared" si="27"/>
        <v>#REF!</v>
      </c>
      <c r="BC20" s="83" t="e">
        <f t="shared" si="27"/>
        <v>#REF!</v>
      </c>
      <c r="BD20" s="86" t="e">
        <f t="shared" si="27"/>
        <v>#REF!</v>
      </c>
    </row>
    <row r="23" spans="1:56">
      <c r="B23" s="144" t="s">
        <v>62</v>
      </c>
      <c r="C23" s="144"/>
      <c r="D23" s="144" t="s">
        <v>57</v>
      </c>
      <c r="E23" s="144" t="s">
        <v>58</v>
      </c>
      <c r="F23" s="144"/>
      <c r="G23" s="144"/>
      <c r="H23" s="144" t="s">
        <v>59</v>
      </c>
      <c r="I23" s="144"/>
      <c r="J23" s="144"/>
      <c r="K23" s="144" t="s">
        <v>60</v>
      </c>
      <c r="L23" s="144"/>
      <c r="M23" s="144"/>
    </row>
    <row r="24" spans="1:56">
      <c r="B24" s="144"/>
      <c r="C24" s="144"/>
      <c r="D24" s="144"/>
      <c r="E24" s="108" t="s">
        <v>39</v>
      </c>
      <c r="F24" s="108" t="s">
        <v>43</v>
      </c>
      <c r="G24" s="108" t="s">
        <v>56</v>
      </c>
      <c r="H24" s="108" t="s">
        <v>39</v>
      </c>
      <c r="I24" s="108" t="s">
        <v>43</v>
      </c>
      <c r="J24" s="108" t="s">
        <v>56</v>
      </c>
      <c r="K24" s="108" t="s">
        <v>39</v>
      </c>
      <c r="L24" s="108" t="s">
        <v>43</v>
      </c>
      <c r="M24" s="108" t="s">
        <v>56</v>
      </c>
    </row>
    <row r="25" spans="1:56" ht="24" customHeight="1">
      <c r="B25" s="145" t="s">
        <v>7</v>
      </c>
      <c r="C25" s="145"/>
      <c r="D25" s="102" t="e">
        <f>BD3/$BD$3*100</f>
        <v>#REF!</v>
      </c>
      <c r="E25" s="103" t="e">
        <f>INDEX($E$9:$BD$14,1,HLOOKUP(Закупка!$G$2,'S-кривая - РД'!$E$1:$BD$2,2,0))*100</f>
        <v>#REF!</v>
      </c>
      <c r="F25" s="103" t="e">
        <f>INDEX($E$9:$BD$14,3,HLOOKUP(Закупка!$G$2,'S-кривая - РД'!$E$1:$BD$2,2,0))*100</f>
        <v>#REF!</v>
      </c>
      <c r="G25" s="103" t="e">
        <f>F25-E25</f>
        <v>#REF!</v>
      </c>
      <c r="H25" s="104" t="e">
        <f t="shared" ref="H25:I26" si="28">E25-K25</f>
        <v>#REF!</v>
      </c>
      <c r="I25" s="104" t="e">
        <f t="shared" si="28"/>
        <v>#REF!</v>
      </c>
      <c r="J25" s="104" t="e">
        <f>H25-I25</f>
        <v>#REF!</v>
      </c>
      <c r="K25" s="103">
        <v>50</v>
      </c>
      <c r="L25" s="103">
        <v>0</v>
      </c>
      <c r="M25" s="103">
        <v>-50</v>
      </c>
    </row>
    <row r="26" spans="1:56" ht="24" customHeight="1">
      <c r="B26" s="143" t="s">
        <v>64</v>
      </c>
      <c r="C26" s="143"/>
      <c r="D26" s="99" t="e">
        <f>BD6/$BD$3*100</f>
        <v>#REF!</v>
      </c>
      <c r="E26" s="100" t="e">
        <f>INDEX($E$9:$BD$14,4,HLOOKUP(Закупка!$G$2,'S-кривая - РД'!$E$1:$BD$2,2,0))*100</f>
        <v>#REF!</v>
      </c>
      <c r="F26" s="100" t="e">
        <f>INDEX($E$9:$BD$14,6,HLOOKUP(Закупка!$G$2,'S-кривая - РД'!$E$1:$BD$2,2,0))*100</f>
        <v>#REF!</v>
      </c>
      <c r="G26" s="100" t="e">
        <f>F26-E26</f>
        <v>#REF!</v>
      </c>
      <c r="H26" s="101" t="e">
        <f t="shared" si="28"/>
        <v>#REF!</v>
      </c>
      <c r="I26" s="101" t="e">
        <f t="shared" si="28"/>
        <v>#REF!</v>
      </c>
      <c r="J26" s="101" t="e">
        <f>H26-I26</f>
        <v>#REF!</v>
      </c>
      <c r="K26" s="103">
        <v>50</v>
      </c>
      <c r="L26" s="103">
        <v>0</v>
      </c>
      <c r="M26" s="103">
        <v>-50</v>
      </c>
    </row>
  </sheetData>
  <mergeCells count="7">
    <mergeCell ref="K23:M23"/>
    <mergeCell ref="B25:C25"/>
    <mergeCell ref="B26:C26"/>
    <mergeCell ref="B23:C24"/>
    <mergeCell ref="D23:D24"/>
    <mergeCell ref="E23:G23"/>
    <mergeCell ref="H23:J2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3"/>
  <sheetViews>
    <sheetView workbookViewId="0">
      <selection activeCell="A2" sqref="A2:A53"/>
    </sheetView>
  </sheetViews>
  <sheetFormatPr defaultRowHeight="15"/>
  <cols>
    <col min="1" max="1" width="29.7109375" bestFit="1" customWidth="1"/>
  </cols>
  <sheetData>
    <row r="1" spans="1:1">
      <c r="A1" t="s">
        <v>61</v>
      </c>
    </row>
    <row r="2" spans="1:1">
      <c r="A2" s="97">
        <v>44353</v>
      </c>
    </row>
    <row r="3" spans="1:1">
      <c r="A3" s="97">
        <v>44360</v>
      </c>
    </row>
    <row r="4" spans="1:1">
      <c r="A4" s="97">
        <v>44367</v>
      </c>
    </row>
    <row r="5" spans="1:1">
      <c r="A5" s="97">
        <v>44374</v>
      </c>
    </row>
    <row r="6" spans="1:1">
      <c r="A6" s="97">
        <v>44381</v>
      </c>
    </row>
    <row r="7" spans="1:1">
      <c r="A7" s="97">
        <v>44388</v>
      </c>
    </row>
    <row r="8" spans="1:1">
      <c r="A8" s="97">
        <v>44395</v>
      </c>
    </row>
    <row r="9" spans="1:1">
      <c r="A9" s="97">
        <v>44402</v>
      </c>
    </row>
    <row r="10" spans="1:1">
      <c r="A10" s="97">
        <v>44409</v>
      </c>
    </row>
    <row r="11" spans="1:1">
      <c r="A11" s="97">
        <v>44416</v>
      </c>
    </row>
    <row r="12" spans="1:1">
      <c r="A12" s="97">
        <v>44423</v>
      </c>
    </row>
    <row r="13" spans="1:1">
      <c r="A13" s="97">
        <v>44430</v>
      </c>
    </row>
    <row r="14" spans="1:1">
      <c r="A14" s="97">
        <v>44437</v>
      </c>
    </row>
    <row r="15" spans="1:1">
      <c r="A15" s="97">
        <v>44444</v>
      </c>
    </row>
    <row r="16" spans="1:1">
      <c r="A16" s="97">
        <v>44451</v>
      </c>
    </row>
    <row r="17" spans="1:1">
      <c r="A17" s="97">
        <v>44458</v>
      </c>
    </row>
    <row r="18" spans="1:1">
      <c r="A18" s="97">
        <v>44465</v>
      </c>
    </row>
    <row r="19" spans="1:1">
      <c r="A19" s="97">
        <v>44472</v>
      </c>
    </row>
    <row r="20" spans="1:1">
      <c r="A20" s="97">
        <v>44479</v>
      </c>
    </row>
    <row r="21" spans="1:1">
      <c r="A21" s="97">
        <v>44486</v>
      </c>
    </row>
    <row r="22" spans="1:1">
      <c r="A22" s="97">
        <v>44493</v>
      </c>
    </row>
    <row r="23" spans="1:1">
      <c r="A23" s="97">
        <v>44500</v>
      </c>
    </row>
    <row r="24" spans="1:1">
      <c r="A24" s="97">
        <v>44507</v>
      </c>
    </row>
    <row r="25" spans="1:1">
      <c r="A25" s="97">
        <v>44514</v>
      </c>
    </row>
    <row r="26" spans="1:1">
      <c r="A26" s="97">
        <v>44521</v>
      </c>
    </row>
    <row r="27" spans="1:1">
      <c r="A27" s="97">
        <v>44528</v>
      </c>
    </row>
    <row r="28" spans="1:1">
      <c r="A28" s="97">
        <v>44535</v>
      </c>
    </row>
    <row r="29" spans="1:1">
      <c r="A29" s="97">
        <v>44542</v>
      </c>
    </row>
    <row r="30" spans="1:1">
      <c r="A30" s="97">
        <v>44549</v>
      </c>
    </row>
    <row r="31" spans="1:1">
      <c r="A31" s="97">
        <v>44556</v>
      </c>
    </row>
    <row r="32" spans="1:1">
      <c r="A32" s="97">
        <v>44563</v>
      </c>
    </row>
    <row r="33" spans="1:1">
      <c r="A33" s="97">
        <v>44570</v>
      </c>
    </row>
    <row r="34" spans="1:1">
      <c r="A34" s="97">
        <v>44577</v>
      </c>
    </row>
    <row r="35" spans="1:1">
      <c r="A35" s="97">
        <v>44584</v>
      </c>
    </row>
    <row r="36" spans="1:1">
      <c r="A36" s="97">
        <v>44591</v>
      </c>
    </row>
    <row r="37" spans="1:1">
      <c r="A37" s="97">
        <v>44598</v>
      </c>
    </row>
    <row r="38" spans="1:1">
      <c r="A38" s="97">
        <v>44605</v>
      </c>
    </row>
    <row r="39" spans="1:1">
      <c r="A39" s="97">
        <v>44612</v>
      </c>
    </row>
    <row r="40" spans="1:1">
      <c r="A40" s="97">
        <v>44619</v>
      </c>
    </row>
    <row r="41" spans="1:1">
      <c r="A41" s="97">
        <v>44626</v>
      </c>
    </row>
    <row r="42" spans="1:1">
      <c r="A42" s="97">
        <v>44633</v>
      </c>
    </row>
    <row r="43" spans="1:1">
      <c r="A43" s="97">
        <v>44640</v>
      </c>
    </row>
    <row r="44" spans="1:1">
      <c r="A44" s="97">
        <v>44647</v>
      </c>
    </row>
    <row r="45" spans="1:1">
      <c r="A45" s="97">
        <v>44654</v>
      </c>
    </row>
    <row r="46" spans="1:1">
      <c r="A46" s="97">
        <v>44661</v>
      </c>
    </row>
    <row r="47" spans="1:1">
      <c r="A47" s="97">
        <v>44668</v>
      </c>
    </row>
    <row r="48" spans="1:1">
      <c r="A48" s="97">
        <v>44675</v>
      </c>
    </row>
    <row r="49" spans="1:1">
      <c r="A49" s="97">
        <v>44682</v>
      </c>
    </row>
    <row r="50" spans="1:1">
      <c r="A50" s="97">
        <v>44689</v>
      </c>
    </row>
    <row r="51" spans="1:1">
      <c r="A51" s="97">
        <v>44696</v>
      </c>
    </row>
    <row r="52" spans="1:1">
      <c r="A52" s="97">
        <v>44703</v>
      </c>
    </row>
    <row r="53" spans="1:1">
      <c r="A53" s="97">
        <v>44710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S-кривая - ПД</vt:lpstr>
      <vt:lpstr>Закупка</vt:lpstr>
      <vt:lpstr>Производство и доставка</vt:lpstr>
      <vt:lpstr>S-кривая - РД</vt:lpstr>
      <vt:lpstr>Списки</vt:lpstr>
      <vt:lpstr>Закупка!_Toc82425270</vt:lpstr>
      <vt:lpstr>Закупка!Область_печати</vt:lpstr>
      <vt:lpstr>'Производство и доставка'!Область_печати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2021-09-13T08:44:43Z</dcterms:modified>
</cp:coreProperties>
</file>